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MODGN\Documents\Abatigo\35-40\"/>
    </mc:Choice>
  </mc:AlternateContent>
  <bookViews>
    <workbookView xWindow="0" yWindow="0" windowWidth="20340" windowHeight="10695"/>
  </bookViews>
  <sheets>
    <sheet name="OUTPUT" sheetId="1" r:id="rId1"/>
    <sheet name="ГРАФИК" sheetId="2" r:id="rId2"/>
    <sheet name="РАСЧЁТ ДЛЯ БОЛЬШИХ СИСТЕМ" sheetId="3" r:id="rId3"/>
    <sheet name="ГРАФИК (ДЛЯ БОЛЬШИХ СИСТЕМ)" sheetId="4" r:id="rId4"/>
  </sheets>
  <definedNames>
    <definedName name="Column_DryBulb">OFFSET(OUTPUT!$A$40,1,0,COUNTA(OUTPUT!$A$40:$A$123),1)</definedName>
    <definedName name="Column_EnergyConsumption">OFFSET(OUTPUT!$K$40,1,0,COUNTA(OUTPUT!$K$40:$K$123),1)</definedName>
    <definedName name="Column_Hours">OFFSET(OUTPUT!$C$40,1,0,COUNTA(OUTPUT!$C$40:$C$123),1)</definedName>
    <definedName name="Column_LWT">OFFSET(OUTPUT!$G$40,1,0,COUNTA(OUTPUT!$G$40:$G$123),1)</definedName>
    <definedName name="Column_Power">OFFSET(OUTPUT!$J$40,1,0,COUNTA(OUTPUT!$J$40:$J$123),1)</definedName>
    <definedName name="Column_WaterConsumption">OFFSET(OUTPUT!$I$40,1,0,COUNTA(OUTPUT!$I$40:$I$123),1)</definedName>
    <definedName name="Columns_SprayFlow">OFFSET(OUTPUT!$H$40,1,0,COUNTA(OUTPUT!$H$40:$H$123),1)</definedName>
    <definedName name="Multiply">'РАСЧЁТ ДЛЯ БОЛЬШИХ СИСТЕМ'!$P$1</definedName>
    <definedName name="_xlnm.Print_Area" localSheetId="0">OUTPUT!$A$1:$L$144</definedName>
    <definedName name="_xlnm.Print_Area" localSheetId="1">ГРАФИК!$A$1:$Q$35</definedName>
    <definedName name="_xlnm.Print_Area" localSheetId="3">'ГРАФИК (ДЛЯ БОЛЬШИХ СИСТЕМ)'!$A$1:$Q$35</definedName>
    <definedName name="_xlnm.Print_Area" localSheetId="2">'РАСЧЁТ ДЛЯ БОЛЬШИХ СИСТЕМ'!$B$1:$L$116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" i="4" l="1"/>
  <c r="B25" i="3"/>
  <c r="K13" i="3"/>
  <c r="Y70" i="2"/>
  <c r="X70" i="2"/>
  <c r="W70" i="2"/>
  <c r="V70" i="2"/>
  <c r="U70" i="2"/>
  <c r="T70" i="2"/>
  <c r="S70" i="2"/>
  <c r="Y69" i="2"/>
  <c r="X69" i="2"/>
  <c r="W69" i="2"/>
  <c r="V69" i="2"/>
  <c r="U69" i="2"/>
  <c r="T69" i="2"/>
  <c r="S69" i="2"/>
  <c r="Y68" i="2"/>
  <c r="X68" i="2"/>
  <c r="W68" i="2"/>
  <c r="V68" i="2"/>
  <c r="U68" i="2"/>
  <c r="T68" i="2"/>
  <c r="S68" i="2"/>
  <c r="Y67" i="2"/>
  <c r="X67" i="2"/>
  <c r="W67" i="2"/>
  <c r="V67" i="2"/>
  <c r="U67" i="2"/>
  <c r="T67" i="2"/>
  <c r="S67" i="2"/>
  <c r="Y66" i="2"/>
  <c r="X66" i="2"/>
  <c r="W66" i="2"/>
  <c r="V66" i="2"/>
  <c r="U66" i="2"/>
  <c r="T66" i="2"/>
  <c r="S66" i="2"/>
  <c r="Y65" i="2"/>
  <c r="X65" i="2"/>
  <c r="W65" i="2"/>
  <c r="V65" i="2"/>
  <c r="U65" i="2"/>
  <c r="T65" i="2"/>
  <c r="S65" i="2"/>
  <c r="Y64" i="2"/>
  <c r="X64" i="2"/>
  <c r="W64" i="2"/>
  <c r="V64" i="2"/>
  <c r="U64" i="2"/>
  <c r="T64" i="2"/>
  <c r="S64" i="2"/>
  <c r="Y63" i="2"/>
  <c r="X63" i="2"/>
  <c r="W63" i="2"/>
  <c r="V63" i="2"/>
  <c r="U63" i="2"/>
  <c r="T63" i="2"/>
  <c r="S63" i="2"/>
  <c r="Y62" i="2"/>
  <c r="X62" i="2"/>
  <c r="W62" i="2"/>
  <c r="V62" i="2"/>
  <c r="U62" i="2"/>
  <c r="T62" i="2"/>
  <c r="S62" i="2"/>
  <c r="Y61" i="2"/>
  <c r="X61" i="2"/>
  <c r="W61" i="2"/>
  <c r="V61" i="2"/>
  <c r="U61" i="2"/>
  <c r="T61" i="2"/>
  <c r="S61" i="2"/>
  <c r="Y60" i="2"/>
  <c r="X60" i="2"/>
  <c r="W60" i="2"/>
  <c r="V60" i="2"/>
  <c r="U60" i="2"/>
  <c r="T60" i="2"/>
  <c r="S60" i="2"/>
  <c r="Y59" i="2"/>
  <c r="X59" i="2"/>
  <c r="W59" i="2"/>
  <c r="V59" i="2"/>
  <c r="U59" i="2"/>
  <c r="T59" i="2"/>
  <c r="S59" i="2"/>
  <c r="Y58" i="2"/>
  <c r="X58" i="2"/>
  <c r="W58" i="2"/>
  <c r="V58" i="2"/>
  <c r="U58" i="2"/>
  <c r="T58" i="2"/>
  <c r="S58" i="2"/>
  <c r="Y57" i="2"/>
  <c r="X57" i="2"/>
  <c r="W57" i="2"/>
  <c r="V57" i="2"/>
  <c r="U57" i="2"/>
  <c r="T57" i="2"/>
  <c r="S57" i="2"/>
  <c r="Y56" i="2"/>
  <c r="X56" i="2"/>
  <c r="W56" i="2"/>
  <c r="V56" i="2"/>
  <c r="U56" i="2"/>
  <c r="T56" i="2"/>
  <c r="S56" i="2"/>
  <c r="Y55" i="2"/>
  <c r="X55" i="2"/>
  <c r="W55" i="2"/>
  <c r="V55" i="2"/>
  <c r="U55" i="2"/>
  <c r="T55" i="2"/>
  <c r="S55" i="2"/>
  <c r="Y54" i="2"/>
  <c r="X54" i="2"/>
  <c r="W54" i="2"/>
  <c r="V54" i="2"/>
  <c r="U54" i="2"/>
  <c r="T54" i="2"/>
  <c r="S54" i="2"/>
  <c r="Y53" i="2"/>
  <c r="X53" i="2"/>
  <c r="W53" i="2"/>
  <c r="V53" i="2"/>
  <c r="U53" i="2"/>
  <c r="T53" i="2"/>
  <c r="S53" i="2"/>
  <c r="Y52" i="2"/>
  <c r="X52" i="2"/>
  <c r="W52" i="2"/>
  <c r="V52" i="2"/>
  <c r="U52" i="2"/>
  <c r="T52" i="2"/>
  <c r="S52" i="2"/>
  <c r="Y51" i="2"/>
  <c r="X51" i="2"/>
  <c r="W51" i="2"/>
  <c r="V51" i="2"/>
  <c r="U51" i="2"/>
  <c r="T51" i="2"/>
  <c r="S51" i="2"/>
  <c r="Y50" i="2"/>
  <c r="X50" i="2"/>
  <c r="W50" i="2"/>
  <c r="V50" i="2"/>
  <c r="U50" i="2"/>
  <c r="T50" i="2"/>
  <c r="S50" i="2"/>
  <c r="Y49" i="2"/>
  <c r="X49" i="2"/>
  <c r="W49" i="2"/>
  <c r="V49" i="2"/>
  <c r="U49" i="2"/>
  <c r="T49" i="2"/>
  <c r="S49" i="2"/>
  <c r="Y48" i="2"/>
  <c r="X48" i="2"/>
  <c r="W48" i="2"/>
  <c r="V48" i="2"/>
  <c r="U48" i="2"/>
  <c r="T48" i="2"/>
  <c r="S48" i="2"/>
  <c r="Y47" i="2"/>
  <c r="X47" i="2"/>
  <c r="W47" i="2"/>
  <c r="V47" i="2"/>
  <c r="U47" i="2"/>
  <c r="T47" i="2"/>
  <c r="S47" i="2"/>
  <c r="Y46" i="2"/>
  <c r="X46" i="2"/>
  <c r="W46" i="2"/>
  <c r="V46" i="2"/>
  <c r="U46" i="2"/>
  <c r="T46" i="2"/>
  <c r="S46" i="2"/>
  <c r="Y45" i="2"/>
  <c r="X45" i="2"/>
  <c r="W45" i="2"/>
  <c r="V45" i="2"/>
  <c r="U45" i="2"/>
  <c r="T45" i="2"/>
  <c r="S45" i="2"/>
  <c r="Y44" i="2"/>
  <c r="X44" i="2"/>
  <c r="W44" i="2"/>
  <c r="V44" i="2"/>
  <c r="U44" i="2"/>
  <c r="T44" i="2"/>
  <c r="S44" i="2"/>
  <c r="Y43" i="2"/>
  <c r="X43" i="2"/>
  <c r="W43" i="2"/>
  <c r="V43" i="2"/>
  <c r="U43" i="2"/>
  <c r="T43" i="2"/>
  <c r="S43" i="2"/>
  <c r="Y42" i="2"/>
  <c r="X42" i="2"/>
  <c r="W42" i="2"/>
  <c r="V42" i="2"/>
  <c r="U42" i="2"/>
  <c r="T42" i="2"/>
  <c r="S42" i="2"/>
  <c r="Y41" i="2"/>
  <c r="X41" i="2"/>
  <c r="W41" i="2"/>
  <c r="V41" i="2"/>
  <c r="U41" i="2"/>
  <c r="T41" i="2"/>
  <c r="S41" i="2"/>
  <c r="Y40" i="2"/>
  <c r="X40" i="2"/>
  <c r="W40" i="2"/>
  <c r="V40" i="2"/>
  <c r="U40" i="2"/>
  <c r="T40" i="2"/>
  <c r="S40" i="2"/>
  <c r="Y39" i="2"/>
  <c r="X39" i="2"/>
  <c r="W39" i="2"/>
  <c r="V39" i="2"/>
  <c r="U39" i="2"/>
  <c r="T39" i="2"/>
  <c r="S39" i="2"/>
  <c r="Y38" i="2"/>
  <c r="X38" i="2"/>
  <c r="W38" i="2"/>
  <c r="V38" i="2"/>
  <c r="U38" i="2"/>
  <c r="T38" i="2"/>
  <c r="S38" i="2"/>
  <c r="Y37" i="2"/>
  <c r="X37" i="2"/>
  <c r="W37" i="2"/>
  <c r="V37" i="2"/>
  <c r="U37" i="2"/>
  <c r="T37" i="2"/>
  <c r="S37" i="2"/>
  <c r="Y36" i="2"/>
  <c r="X36" i="2"/>
  <c r="W36" i="2"/>
  <c r="V36" i="2"/>
  <c r="U36" i="2"/>
  <c r="T36" i="2"/>
  <c r="S36" i="2"/>
  <c r="Y35" i="2"/>
  <c r="X35" i="2"/>
  <c r="W35" i="2"/>
  <c r="V35" i="2"/>
  <c r="U35" i="2"/>
  <c r="T35" i="2"/>
  <c r="S35" i="2"/>
  <c r="Y34" i="2"/>
  <c r="X34" i="2"/>
  <c r="W34" i="2"/>
  <c r="V34" i="2"/>
  <c r="U34" i="2"/>
  <c r="T34" i="2"/>
  <c r="S34" i="2"/>
  <c r="Y33" i="2"/>
  <c r="X33" i="2"/>
  <c r="W33" i="2"/>
  <c r="V33" i="2"/>
  <c r="U33" i="2"/>
  <c r="T33" i="2"/>
  <c r="S33" i="2"/>
  <c r="Y32" i="2"/>
  <c r="X32" i="2"/>
  <c r="W32" i="2"/>
  <c r="V32" i="2"/>
  <c r="U32" i="2"/>
  <c r="T32" i="2"/>
  <c r="S32" i="2"/>
  <c r="Y31" i="2"/>
  <c r="X31" i="2"/>
  <c r="W31" i="2"/>
  <c r="V31" i="2"/>
  <c r="U31" i="2"/>
  <c r="T31" i="2"/>
  <c r="S31" i="2"/>
  <c r="Y30" i="2"/>
  <c r="X30" i="2"/>
  <c r="W30" i="2"/>
  <c r="V30" i="2"/>
  <c r="U30" i="2"/>
  <c r="T30" i="2"/>
  <c r="S30" i="2"/>
  <c r="Y29" i="2"/>
  <c r="X29" i="2"/>
  <c r="W29" i="2"/>
  <c r="V29" i="2"/>
  <c r="U29" i="2"/>
  <c r="T29" i="2"/>
  <c r="S29" i="2"/>
  <c r="Y28" i="2"/>
  <c r="X28" i="2"/>
  <c r="W28" i="2"/>
  <c r="V28" i="2"/>
  <c r="U28" i="2"/>
  <c r="T28" i="2"/>
  <c r="S28" i="2"/>
  <c r="Y27" i="2"/>
  <c r="X27" i="2"/>
  <c r="W27" i="2"/>
  <c r="V27" i="2"/>
  <c r="U27" i="2"/>
  <c r="T27" i="2"/>
  <c r="S27" i="2"/>
  <c r="Y26" i="2"/>
  <c r="X26" i="2"/>
  <c r="W26" i="2"/>
  <c r="V26" i="2"/>
  <c r="U26" i="2"/>
  <c r="T26" i="2"/>
  <c r="S26" i="2"/>
  <c r="Y25" i="2"/>
  <c r="X25" i="2"/>
  <c r="W25" i="2"/>
  <c r="V25" i="2"/>
  <c r="U25" i="2"/>
  <c r="T25" i="2"/>
  <c r="S25" i="2"/>
  <c r="Y24" i="2"/>
  <c r="X24" i="2"/>
  <c r="W24" i="2"/>
  <c r="V24" i="2"/>
  <c r="U24" i="2"/>
  <c r="T24" i="2"/>
  <c r="S24" i="2"/>
  <c r="Y23" i="2"/>
  <c r="X23" i="2"/>
  <c r="W23" i="2"/>
  <c r="V23" i="2"/>
  <c r="U23" i="2"/>
  <c r="T23" i="2"/>
  <c r="S23" i="2"/>
  <c r="Y22" i="2"/>
  <c r="X22" i="2"/>
  <c r="W22" i="2"/>
  <c r="V22" i="2"/>
  <c r="U22" i="2"/>
  <c r="T22" i="2"/>
  <c r="S22" i="2"/>
  <c r="Y21" i="2"/>
  <c r="X21" i="2"/>
  <c r="W21" i="2"/>
  <c r="V21" i="2"/>
  <c r="U21" i="2"/>
  <c r="T21" i="2"/>
  <c r="S21" i="2"/>
  <c r="Y20" i="2"/>
  <c r="X20" i="2"/>
  <c r="W20" i="2"/>
  <c r="V20" i="2"/>
  <c r="U20" i="2"/>
  <c r="T20" i="2"/>
  <c r="S20" i="2"/>
  <c r="Y19" i="2"/>
  <c r="X19" i="2"/>
  <c r="W19" i="2"/>
  <c r="V19" i="2"/>
  <c r="U19" i="2"/>
  <c r="T19" i="2"/>
  <c r="S19" i="2"/>
  <c r="Y18" i="2"/>
  <c r="X18" i="2"/>
  <c r="W18" i="2"/>
  <c r="V18" i="2"/>
  <c r="U18" i="2"/>
  <c r="T18" i="2"/>
  <c r="S18" i="2"/>
  <c r="Y17" i="2"/>
  <c r="X17" i="2"/>
  <c r="W17" i="2"/>
  <c r="V17" i="2"/>
  <c r="U17" i="2"/>
  <c r="T17" i="2"/>
  <c r="S17" i="2"/>
  <c r="Y16" i="2"/>
  <c r="X16" i="2"/>
  <c r="W16" i="2"/>
  <c r="V16" i="2"/>
  <c r="U16" i="2"/>
  <c r="T16" i="2"/>
  <c r="S16" i="2"/>
  <c r="Y15" i="2"/>
  <c r="X15" i="2"/>
  <c r="W15" i="2"/>
  <c r="V15" i="2"/>
  <c r="U15" i="2"/>
  <c r="T15" i="2"/>
  <c r="S15" i="2"/>
  <c r="Y14" i="2"/>
  <c r="X14" i="2"/>
  <c r="W14" i="2"/>
  <c r="V14" i="2"/>
  <c r="U14" i="2"/>
  <c r="T14" i="2"/>
  <c r="S14" i="2"/>
  <c r="Y13" i="2"/>
  <c r="X13" i="2"/>
  <c r="W13" i="2"/>
  <c r="V13" i="2"/>
  <c r="U13" i="2"/>
  <c r="T13" i="2"/>
  <c r="S13" i="2"/>
  <c r="Y12" i="2"/>
  <c r="X12" i="2"/>
  <c r="W12" i="2"/>
  <c r="V12" i="2"/>
  <c r="U12" i="2"/>
  <c r="T12" i="2"/>
  <c r="S12" i="2"/>
  <c r="Y11" i="2"/>
  <c r="X11" i="2"/>
  <c r="W11" i="2"/>
  <c r="V11" i="2"/>
  <c r="U11" i="2"/>
  <c r="T11" i="2"/>
  <c r="S11" i="2"/>
  <c r="Y10" i="2"/>
  <c r="X10" i="2"/>
  <c r="W10" i="2"/>
  <c r="V10" i="2"/>
  <c r="U10" i="2"/>
  <c r="T10" i="2"/>
  <c r="S10" i="2"/>
  <c r="Y9" i="2"/>
  <c r="X9" i="2"/>
  <c r="W9" i="2"/>
  <c r="V9" i="2"/>
  <c r="U9" i="2"/>
  <c r="T9" i="2"/>
  <c r="S9" i="2"/>
  <c r="Y8" i="2"/>
  <c r="X8" i="2"/>
  <c r="W8" i="2"/>
  <c r="V8" i="2"/>
  <c r="U8" i="2"/>
  <c r="T8" i="2"/>
  <c r="S8" i="2"/>
  <c r="Y7" i="2"/>
  <c r="X7" i="2"/>
  <c r="W7" i="2"/>
  <c r="V7" i="2"/>
  <c r="U7" i="2"/>
  <c r="T7" i="2"/>
  <c r="S7" i="2"/>
  <c r="Y6" i="2"/>
  <c r="X6" i="2"/>
  <c r="W6" i="2"/>
  <c r="V6" i="2"/>
  <c r="U6" i="2"/>
  <c r="T6" i="2"/>
  <c r="S6" i="2"/>
  <c r="Y5" i="2"/>
  <c r="X5" i="2"/>
  <c r="W5" i="2"/>
  <c r="V5" i="2"/>
  <c r="U5" i="2"/>
  <c r="T5" i="2"/>
  <c r="S5" i="2"/>
  <c r="Y4" i="2"/>
  <c r="X4" i="2"/>
  <c r="W4" i="2"/>
  <c r="V4" i="2"/>
  <c r="U4" i="2"/>
  <c r="T4" i="2"/>
  <c r="S4" i="2"/>
  <c r="Y3" i="2"/>
  <c r="X3" i="2"/>
  <c r="W3" i="2"/>
  <c r="V3" i="2"/>
  <c r="U3" i="2"/>
  <c r="T3" i="2"/>
  <c r="S3" i="2"/>
  <c r="Y2" i="2"/>
  <c r="X2" i="2"/>
  <c r="W2" i="2"/>
  <c r="V2" i="2"/>
  <c r="U2" i="2"/>
  <c r="T2" i="2"/>
  <c r="S2" i="2"/>
  <c r="Z1" i="2"/>
  <c r="I28" i="1"/>
  <c r="L109" i="3"/>
  <c r="E108" i="3"/>
  <c r="J106" i="3"/>
  <c r="C105" i="3"/>
  <c r="H103" i="3"/>
  <c r="L101" i="3"/>
  <c r="E100" i="3"/>
  <c r="J98" i="3"/>
  <c r="C97" i="3"/>
  <c r="H95" i="3"/>
  <c r="L93" i="3"/>
  <c r="E92" i="3"/>
  <c r="J90" i="3"/>
  <c r="C89" i="3"/>
  <c r="H87" i="3"/>
  <c r="L85" i="3"/>
  <c r="E84" i="3"/>
  <c r="J82" i="3"/>
  <c r="K109" i="3"/>
  <c r="D108" i="3"/>
  <c r="I106" i="3"/>
  <c r="I109" i="3"/>
  <c r="B108" i="3"/>
  <c r="F106" i="3"/>
  <c r="K104" i="3"/>
  <c r="D103" i="3"/>
  <c r="I101" i="3"/>
  <c r="B100" i="3"/>
  <c r="F98" i="3"/>
  <c r="K96" i="3"/>
  <c r="D95" i="3"/>
  <c r="I93" i="3"/>
  <c r="B92" i="3"/>
  <c r="F90" i="3"/>
  <c r="K88" i="3"/>
  <c r="D87" i="3"/>
  <c r="I85" i="3"/>
  <c r="B84" i="3"/>
  <c r="F82" i="3"/>
  <c r="K80" i="3"/>
  <c r="D79" i="3"/>
  <c r="I77" i="3"/>
  <c r="B76" i="3"/>
  <c r="F74" i="3"/>
  <c r="K72" i="3"/>
  <c r="D71" i="3"/>
  <c r="I69" i="3"/>
  <c r="B68" i="3"/>
  <c r="F66" i="3"/>
  <c r="K64" i="3"/>
  <c r="D63" i="3"/>
  <c r="I61" i="3"/>
  <c r="B60" i="3"/>
  <c r="C108" i="3"/>
  <c r="F103" i="3"/>
  <c r="D100" i="3"/>
  <c r="B97" i="3"/>
  <c r="K93" i="3"/>
  <c r="I90" i="3"/>
  <c r="F87" i="3"/>
  <c r="D84" i="3"/>
  <c r="C81" i="3"/>
  <c r="B79" i="3"/>
  <c r="L76" i="3"/>
  <c r="J74" i="3"/>
  <c r="I72" i="3"/>
  <c r="H70" i="3"/>
  <c r="E68" i="3"/>
  <c r="D66" i="3"/>
  <c r="C64" i="3"/>
  <c r="L61" i="3"/>
  <c r="K59" i="3"/>
  <c r="B58" i="3"/>
  <c r="F56" i="3"/>
  <c r="K54" i="3"/>
  <c r="D53" i="3"/>
  <c r="I51" i="3"/>
  <c r="D49" i="3"/>
  <c r="K44" i="3"/>
  <c r="L28" i="3"/>
  <c r="D8" i="3"/>
  <c r="J5" i="3"/>
  <c r="J107" i="3"/>
  <c r="E103" i="3"/>
  <c r="C100" i="3"/>
  <c r="L96" i="3"/>
  <c r="J93" i="3"/>
  <c r="H90" i="3"/>
  <c r="E87" i="3"/>
  <c r="C84" i="3"/>
  <c r="B81" i="3"/>
  <c r="L78" i="3"/>
  <c r="J76" i="3"/>
  <c r="I74" i="3"/>
  <c r="H72" i="3"/>
  <c r="E70" i="3"/>
  <c r="D68" i="3"/>
  <c r="C66" i="3"/>
  <c r="L63" i="3"/>
  <c r="K61" i="3"/>
  <c r="J59" i="3"/>
  <c r="L57" i="3"/>
  <c r="E56" i="3"/>
  <c r="J54" i="3"/>
  <c r="C53" i="3"/>
  <c r="H51" i="3"/>
  <c r="L49" i="3"/>
  <c r="E48" i="3"/>
  <c r="J46" i="3"/>
  <c r="C45" i="3"/>
  <c r="H43" i="3"/>
  <c r="L41" i="3"/>
  <c r="J26" i="3"/>
  <c r="J105" i="3"/>
  <c r="E105" i="3"/>
  <c r="C102" i="3"/>
  <c r="L98" i="3"/>
  <c r="J95" i="3"/>
  <c r="H92" i="3"/>
  <c r="E89" i="3"/>
  <c r="C86" i="3"/>
  <c r="L82" i="3"/>
  <c r="D80" i="3"/>
  <c r="C78" i="3"/>
  <c r="L75" i="3"/>
  <c r="K73" i="3"/>
  <c r="J71" i="3"/>
  <c r="H109" i="3"/>
  <c r="L107" i="3"/>
  <c r="E106" i="3"/>
  <c r="J104" i="3"/>
  <c r="C103" i="3"/>
  <c r="H101" i="3"/>
  <c r="L99" i="3"/>
  <c r="E98" i="3"/>
  <c r="J96" i="3"/>
  <c r="C95" i="3"/>
  <c r="H93" i="3"/>
  <c r="L91" i="3"/>
  <c r="E90" i="3"/>
  <c r="J88" i="3"/>
  <c r="C87" i="3"/>
  <c r="H85" i="3"/>
  <c r="L83" i="3"/>
  <c r="E82" i="3"/>
  <c r="F109" i="3"/>
  <c r="K107" i="3"/>
  <c r="D106" i="3"/>
  <c r="D109" i="3"/>
  <c r="I107" i="3"/>
  <c r="B106" i="3"/>
  <c r="F104" i="3"/>
  <c r="K102" i="3"/>
  <c r="D101" i="3"/>
  <c r="I99" i="3"/>
  <c r="B98" i="3"/>
  <c r="F96" i="3"/>
  <c r="K94" i="3"/>
  <c r="D93" i="3"/>
  <c r="I91" i="3"/>
  <c r="B90" i="3"/>
  <c r="F88" i="3"/>
  <c r="K86" i="3"/>
  <c r="D85" i="3"/>
  <c r="I83" i="3"/>
  <c r="B82" i="3"/>
  <c r="F80" i="3"/>
  <c r="K78" i="3"/>
  <c r="D77" i="3"/>
  <c r="I75" i="3"/>
  <c r="B74" i="3"/>
  <c r="F72" i="3"/>
  <c r="K70" i="3"/>
  <c r="D69" i="3"/>
  <c r="I67" i="3"/>
  <c r="B66" i="3"/>
  <c r="F64" i="3"/>
  <c r="K62" i="3"/>
  <c r="D61" i="3"/>
  <c r="I59" i="3"/>
  <c r="H106" i="3"/>
  <c r="I102" i="3"/>
  <c r="F99" i="3"/>
  <c r="D96" i="3"/>
  <c r="B93" i="3"/>
  <c r="K89" i="3"/>
  <c r="I86" i="3"/>
  <c r="F83" i="3"/>
  <c r="I80" i="3"/>
  <c r="H78" i="3"/>
  <c r="E76" i="3"/>
  <c r="D74" i="3"/>
  <c r="C72" i="3"/>
  <c r="L69" i="3"/>
  <c r="K67" i="3"/>
  <c r="J65" i="3"/>
  <c r="H63" i="3"/>
  <c r="F61" i="3"/>
  <c r="E59" i="3"/>
  <c r="I57" i="3"/>
  <c r="B56" i="3"/>
  <c r="F54" i="3"/>
  <c r="K52" i="3"/>
  <c r="K50" i="3"/>
  <c r="B48" i="3"/>
  <c r="I43" i="3"/>
  <c r="J22" i="3"/>
  <c r="J2" i="3"/>
  <c r="E107" i="3"/>
  <c r="C106" i="3"/>
  <c r="H102" i="3"/>
  <c r="E99" i="3"/>
  <c r="C96" i="3"/>
  <c r="L92" i="3"/>
  <c r="J89" i="3"/>
  <c r="H86" i="3"/>
  <c r="E83" i="3"/>
  <c r="H80" i="3"/>
  <c r="E78" i="3"/>
  <c r="D76" i="3"/>
  <c r="C74" i="3"/>
  <c r="L71" i="3"/>
  <c r="K69" i="3"/>
  <c r="J67" i="3"/>
  <c r="H65" i="3"/>
  <c r="F63" i="3"/>
  <c r="E61" i="3"/>
  <c r="C59" i="3"/>
  <c r="H57" i="3"/>
  <c r="L55" i="3"/>
  <c r="E54" i="3"/>
  <c r="J52" i="3"/>
  <c r="C51" i="3"/>
  <c r="H49" i="3"/>
  <c r="L47" i="3"/>
  <c r="E46" i="3"/>
  <c r="J44" i="3"/>
  <c r="C43" i="3"/>
  <c r="H41" i="3"/>
  <c r="E22" i="3"/>
  <c r="I104" i="3"/>
  <c r="H104" i="3"/>
  <c r="E101" i="3"/>
  <c r="C98" i="3"/>
  <c r="L94" i="3"/>
  <c r="J91" i="3"/>
  <c r="H88" i="3"/>
  <c r="E85" i="3"/>
  <c r="C82" i="3"/>
  <c r="J79" i="3"/>
  <c r="H77" i="3"/>
  <c r="F75" i="3"/>
  <c r="E73" i="3"/>
  <c r="C71" i="3"/>
  <c r="H107" i="3"/>
  <c r="E104" i="3"/>
  <c r="C101" i="3"/>
  <c r="L97" i="3"/>
  <c r="J94" i="3"/>
  <c r="H91" i="3"/>
  <c r="E88" i="3"/>
  <c r="C85" i="3"/>
  <c r="L81" i="3"/>
  <c r="F107" i="3"/>
  <c r="K108" i="3"/>
  <c r="I105" i="3"/>
  <c r="F102" i="3"/>
  <c r="D99" i="3"/>
  <c r="B96" i="3"/>
  <c r="K92" i="3"/>
  <c r="I89" i="3"/>
  <c r="F86" i="3"/>
  <c r="D83" i="3"/>
  <c r="B80" i="3"/>
  <c r="K76" i="3"/>
  <c r="I73" i="3"/>
  <c r="F70" i="3"/>
  <c r="D67" i="3"/>
  <c r="B64" i="3"/>
  <c r="K60" i="3"/>
  <c r="B105" i="3"/>
  <c r="I98" i="3"/>
  <c r="D92" i="3"/>
  <c r="K85" i="3"/>
  <c r="C80" i="3"/>
  <c r="K75" i="3"/>
  <c r="H71" i="3"/>
  <c r="E67" i="3"/>
  <c r="B63" i="3"/>
  <c r="K58" i="3"/>
  <c r="I55" i="3"/>
  <c r="F52" i="3"/>
  <c r="K46" i="3"/>
  <c r="D16" i="3"/>
  <c r="K103" i="3"/>
  <c r="J101" i="3"/>
  <c r="E95" i="3"/>
  <c r="L88" i="3"/>
  <c r="H82" i="3"/>
  <c r="K77" i="3"/>
  <c r="H73" i="3"/>
  <c r="E69" i="3"/>
  <c r="B65" i="3"/>
  <c r="J60" i="3"/>
  <c r="C57" i="3"/>
  <c r="L53" i="3"/>
  <c r="J50" i="3"/>
  <c r="H47" i="3"/>
  <c r="E44" i="3"/>
  <c r="J35" i="3"/>
  <c r="H108" i="3"/>
  <c r="H100" i="3"/>
  <c r="C94" i="3"/>
  <c r="J87" i="3"/>
  <c r="E81" i="3"/>
  <c r="B77" i="3"/>
  <c r="J72" i="3"/>
  <c r="H69" i="3"/>
  <c r="F67" i="3"/>
  <c r="E65" i="3"/>
  <c r="C63" i="3"/>
  <c r="B61" i="3"/>
  <c r="L58" i="3"/>
  <c r="E57" i="3"/>
  <c r="J55" i="3"/>
  <c r="C54" i="3"/>
  <c r="H52" i="3"/>
  <c r="L50" i="3"/>
  <c r="E49" i="3"/>
  <c r="J47" i="3"/>
  <c r="C46" i="3"/>
  <c r="H44" i="3"/>
  <c r="L42" i="3"/>
  <c r="E41" i="3"/>
  <c r="H28" i="3"/>
  <c r="J16" i="3"/>
  <c r="J6" i="3"/>
  <c r="K48" i="3"/>
  <c r="F46" i="3"/>
  <c r="B44" i="3"/>
  <c r="I41" i="3"/>
  <c r="J24" i="3"/>
  <c r="C41" i="3"/>
  <c r="J9" i="3"/>
  <c r="K99" i="3"/>
  <c r="B87" i="3"/>
  <c r="I76" i="3"/>
  <c r="C68" i="3"/>
  <c r="H59" i="3"/>
  <c r="B53" i="3"/>
  <c r="B45" i="3"/>
  <c r="I88" i="3"/>
  <c r="I60" i="3"/>
  <c r="J12" i="3"/>
  <c r="I92" i="3"/>
  <c r="E80" i="3"/>
  <c r="K71" i="3"/>
  <c r="E63" i="3"/>
  <c r="K55" i="3"/>
  <c r="F49" i="3"/>
  <c r="B43" i="3"/>
  <c r="J4" i="3"/>
  <c r="J77" i="3"/>
  <c r="K45" i="3"/>
  <c r="D94" i="3"/>
  <c r="F81" i="3"/>
  <c r="L72" i="3"/>
  <c r="E64" i="3"/>
  <c r="I56" i="3"/>
  <c r="D50" i="3"/>
  <c r="K43" i="3"/>
  <c r="D9" i="3"/>
  <c r="E23" i="3"/>
  <c r="F73" i="3"/>
  <c r="B57" i="3"/>
  <c r="D44" i="3"/>
  <c r="F55" i="3"/>
  <c r="L105" i="3"/>
  <c r="H99" i="3"/>
  <c r="E96" i="3"/>
  <c r="L89" i="3"/>
  <c r="C107" i="3"/>
  <c r="L103" i="3"/>
  <c r="J100" i="3"/>
  <c r="H97" i="3"/>
  <c r="E94" i="3"/>
  <c r="C91" i="3"/>
  <c r="L87" i="3"/>
  <c r="J84" i="3"/>
  <c r="H81" i="3"/>
  <c r="B107" i="3"/>
  <c r="F108" i="3"/>
  <c r="D105" i="3"/>
  <c r="B102" i="3"/>
  <c r="K98" i="3"/>
  <c r="I95" i="3"/>
  <c r="F92" i="3"/>
  <c r="D89" i="3"/>
  <c r="B86" i="3"/>
  <c r="K82" i="3"/>
  <c r="I79" i="3"/>
  <c r="F76" i="3"/>
  <c r="D73" i="3"/>
  <c r="B70" i="3"/>
  <c r="K66" i="3"/>
  <c r="I63" i="3"/>
  <c r="F60" i="3"/>
  <c r="D104" i="3"/>
  <c r="K97" i="3"/>
  <c r="F91" i="3"/>
  <c r="B85" i="3"/>
  <c r="H79" i="3"/>
  <c r="E75" i="3"/>
  <c r="B71" i="3"/>
  <c r="J66" i="3"/>
  <c r="H62" i="3"/>
  <c r="F58" i="3"/>
  <c r="D55" i="3"/>
  <c r="B52" i="3"/>
  <c r="B46" i="3"/>
  <c r="J10" i="3"/>
  <c r="E109" i="3"/>
  <c r="L100" i="3"/>
  <c r="H94" i="3"/>
  <c r="C88" i="3"/>
  <c r="J81" i="3"/>
  <c r="E77" i="3"/>
  <c r="B73" i="3"/>
  <c r="J68" i="3"/>
  <c r="H64" i="3"/>
  <c r="D60" i="3"/>
  <c r="J56" i="3"/>
  <c r="H53" i="3"/>
  <c r="E50" i="3"/>
  <c r="C47" i="3"/>
  <c r="L43" i="3"/>
  <c r="K28" i="3"/>
  <c r="L106" i="3"/>
  <c r="J99" i="3"/>
  <c r="E93" i="3"/>
  <c r="L86" i="3"/>
  <c r="J80" i="3"/>
  <c r="H76" i="3"/>
  <c r="D72" i="3"/>
  <c r="B69" i="3"/>
  <c r="L66" i="3"/>
  <c r="J64" i="3"/>
  <c r="I62" i="3"/>
  <c r="H60" i="3"/>
  <c r="H58" i="3"/>
  <c r="L56" i="3"/>
  <c r="E55" i="3"/>
  <c r="J53" i="3"/>
  <c r="C52" i="3"/>
  <c r="H50" i="3"/>
  <c r="L48" i="3"/>
  <c r="E47" i="3"/>
  <c r="J45" i="3"/>
  <c r="C44" i="3"/>
  <c r="H42" i="3"/>
  <c r="J37" i="3"/>
  <c r="D23" i="3"/>
  <c r="J14" i="3"/>
  <c r="J3" i="3"/>
  <c r="F48" i="3"/>
  <c r="I45" i="3"/>
  <c r="D43" i="3"/>
  <c r="J36" i="3"/>
  <c r="J20" i="3"/>
  <c r="J23" i="3"/>
  <c r="B2" i="3"/>
  <c r="I96" i="3"/>
  <c r="K83" i="3"/>
  <c r="H74" i="3"/>
  <c r="L65" i="3"/>
  <c r="K57" i="3"/>
  <c r="F51" i="3"/>
  <c r="K41" i="3"/>
  <c r="D82" i="3"/>
  <c r="K53" i="3"/>
  <c r="D102" i="3"/>
  <c r="F89" i="3"/>
  <c r="D78" i="3"/>
  <c r="J69" i="3"/>
  <c r="C61" i="3"/>
  <c r="D54" i="3"/>
  <c r="K47" i="3"/>
  <c r="F41" i="3"/>
  <c r="B95" i="3"/>
  <c r="C69" i="3"/>
  <c r="B41" i="3"/>
  <c r="B91" i="3"/>
  <c r="E79" i="3"/>
  <c r="J70" i="3"/>
  <c r="D62" i="3"/>
  <c r="B55" i="3"/>
  <c r="I48" i="3"/>
  <c r="D42" i="3"/>
  <c r="K49" i="3"/>
  <c r="D7" i="3"/>
  <c r="E71" i="3"/>
  <c r="J25" i="3"/>
  <c r="C109" i="3"/>
  <c r="J102" i="3"/>
  <c r="C93" i="3"/>
  <c r="J86" i="3"/>
  <c r="H105" i="3"/>
  <c r="J92" i="3"/>
  <c r="C83" i="3"/>
  <c r="F105" i="3"/>
  <c r="I103" i="3"/>
  <c r="D97" i="3"/>
  <c r="K90" i="3"/>
  <c r="F84" i="3"/>
  <c r="B78" i="3"/>
  <c r="I71" i="3"/>
  <c r="D65" i="3"/>
  <c r="J109" i="3"/>
  <c r="I94" i="3"/>
  <c r="K81" i="3"/>
  <c r="C73" i="3"/>
  <c r="I64" i="3"/>
  <c r="K56" i="3"/>
  <c r="B50" i="3"/>
  <c r="J15" i="3"/>
  <c r="J97" i="3"/>
  <c r="L84" i="3"/>
  <c r="C75" i="3"/>
  <c r="I66" i="3"/>
  <c r="E58" i="3"/>
  <c r="L51" i="3"/>
  <c r="H45" i="3"/>
  <c r="J7" i="3"/>
  <c r="H96" i="3"/>
  <c r="J83" i="3"/>
  <c r="E74" i="3"/>
  <c r="L67" i="3"/>
  <c r="J63" i="3"/>
  <c r="F59" i="3"/>
  <c r="C56" i="3"/>
  <c r="L52" i="3"/>
  <c r="J49" i="3"/>
  <c r="H46" i="3"/>
  <c r="E43" i="3"/>
  <c r="J29" i="3"/>
  <c r="J8" i="3"/>
  <c r="D47" i="3"/>
  <c r="B42" i="3"/>
  <c r="D6" i="3"/>
  <c r="B103" i="3"/>
  <c r="J78" i="3"/>
  <c r="J61" i="3"/>
  <c r="I46" i="3"/>
  <c r="B67" i="3"/>
  <c r="K95" i="3"/>
  <c r="L73" i="3"/>
  <c r="F57" i="3"/>
  <c r="I44" i="3"/>
  <c r="F85" i="3"/>
  <c r="F97" i="3"/>
  <c r="B75" i="3"/>
  <c r="D58" i="3"/>
  <c r="F45" i="3"/>
  <c r="J30" i="3"/>
  <c r="J62" i="3"/>
  <c r="C99" i="3"/>
  <c r="K106" i="3"/>
  <c r="B94" i="3"/>
  <c r="D81" i="3"/>
  <c r="F68" i="3"/>
  <c r="B101" i="3"/>
  <c r="F77" i="3"/>
  <c r="E60" i="3"/>
  <c r="D41" i="3"/>
  <c r="E91" i="3"/>
  <c r="L70" i="3"/>
  <c r="C55" i="3"/>
  <c r="E42" i="3"/>
  <c r="C90" i="3"/>
  <c r="C70" i="3"/>
  <c r="H61" i="3"/>
  <c r="H54" i="3"/>
  <c r="C48" i="3"/>
  <c r="J41" i="3"/>
  <c r="I49" i="3"/>
  <c r="J27" i="3"/>
  <c r="D90" i="3"/>
  <c r="I54" i="3"/>
  <c r="I42" i="3"/>
  <c r="F65" i="3"/>
  <c r="D22" i="3"/>
  <c r="I84" i="3"/>
  <c r="K51" i="3"/>
  <c r="K79" i="3"/>
  <c r="J108" i="3"/>
  <c r="K105" i="3"/>
  <c r="I97" i="3"/>
  <c r="K84" i="3"/>
  <c r="B72" i="3"/>
  <c r="D59" i="3"/>
  <c r="I82" i="3"/>
  <c r="C65" i="3"/>
  <c r="F50" i="3"/>
  <c r="H98" i="3"/>
  <c r="J75" i="3"/>
  <c r="J58" i="3"/>
  <c r="L45" i="3"/>
  <c r="E97" i="3"/>
  <c r="L74" i="3"/>
  <c r="D64" i="3"/>
  <c r="H56" i="3"/>
  <c r="C50" i="3"/>
  <c r="J43" i="3"/>
  <c r="J11" i="3"/>
  <c r="K42" i="3"/>
  <c r="L108" i="3"/>
  <c r="K63" i="3"/>
  <c r="H75" i="3"/>
  <c r="C76" i="3"/>
  <c r="D46" i="3"/>
  <c r="I100" i="3"/>
  <c r="C60" i="3"/>
  <c r="F43" i="3"/>
  <c r="J19" i="3"/>
  <c r="E102" i="3"/>
  <c r="H89" i="3"/>
  <c r="B109" i="3"/>
  <c r="D107" i="3"/>
  <c r="K100" i="3"/>
  <c r="F94" i="3"/>
  <c r="B88" i="3"/>
  <c r="I81" i="3"/>
  <c r="D75" i="3"/>
  <c r="K68" i="3"/>
  <c r="F62" i="3"/>
  <c r="K101" i="3"/>
  <c r="B89" i="3"/>
  <c r="L77" i="3"/>
  <c r="F69" i="3"/>
  <c r="L60" i="3"/>
  <c r="B54" i="3"/>
  <c r="F42" i="3"/>
  <c r="L104" i="3"/>
  <c r="C92" i="3"/>
  <c r="L79" i="3"/>
  <c r="F71" i="3"/>
  <c r="L62" i="3"/>
  <c r="H55" i="3"/>
  <c r="C49" i="3"/>
  <c r="J42" i="3"/>
  <c r="J103" i="3"/>
  <c r="L90" i="3"/>
  <c r="C79" i="3"/>
  <c r="I70" i="3"/>
  <c r="E66" i="3"/>
  <c r="C62" i="3"/>
  <c r="C58" i="3"/>
  <c r="L54" i="3"/>
  <c r="J51" i="3"/>
  <c r="H48" i="3"/>
  <c r="E45" i="3"/>
  <c r="C42" i="3"/>
  <c r="J21" i="3"/>
  <c r="D51" i="3"/>
  <c r="D45" i="3"/>
  <c r="J32" i="3"/>
  <c r="D20" i="3"/>
  <c r="F93" i="3"/>
  <c r="E72" i="3"/>
  <c r="D56" i="3"/>
  <c r="D15" i="3"/>
  <c r="F47" i="3"/>
  <c r="D86" i="3"/>
  <c r="H67" i="3"/>
  <c r="I52" i="3"/>
  <c r="J28" i="3"/>
  <c r="I58" i="3"/>
  <c r="K87" i="3"/>
  <c r="I68" i="3"/>
  <c r="F53" i="3"/>
  <c r="J34" i="3"/>
  <c r="F101" i="3"/>
  <c r="I50" i="3"/>
  <c r="E86" i="3"/>
  <c r="I108" i="3"/>
  <c r="F100" i="3"/>
  <c r="I87" i="3"/>
  <c r="K74" i="3"/>
  <c r="B62" i="3"/>
  <c r="D88" i="3"/>
  <c r="L68" i="3"/>
  <c r="I53" i="3"/>
  <c r="C104" i="3"/>
  <c r="F79" i="3"/>
  <c r="E62" i="3"/>
  <c r="J48" i="3"/>
  <c r="L102" i="3"/>
  <c r="I78" i="3"/>
  <c r="K65" i="3"/>
  <c r="J57" i="3"/>
  <c r="E51" i="3"/>
  <c r="L44" i="3"/>
  <c r="D19" i="3"/>
  <c r="F44" i="3"/>
  <c r="D18" i="3"/>
  <c r="D70" i="3"/>
  <c r="D98" i="3"/>
  <c r="B83" i="3"/>
  <c r="B51" i="3"/>
  <c r="D52" i="3"/>
  <c r="H66" i="3"/>
  <c r="J17" i="3"/>
  <c r="B49" i="3"/>
  <c r="L95" i="3"/>
  <c r="H83" i="3"/>
  <c r="B104" i="3"/>
  <c r="D91" i="3"/>
  <c r="F78" i="3"/>
  <c r="I65" i="3"/>
  <c r="F95" i="3"/>
  <c r="J73" i="3"/>
  <c r="D57" i="3"/>
  <c r="J31" i="3"/>
  <c r="J85" i="3"/>
  <c r="C67" i="3"/>
  <c r="E52" i="3"/>
  <c r="J13" i="3"/>
  <c r="H84" i="3"/>
  <c r="H68" i="3"/>
  <c r="L59" i="3"/>
  <c r="E53" i="3"/>
  <c r="L46" i="3"/>
  <c r="J33" i="3"/>
  <c r="I47" i="3"/>
  <c r="J18" i="3"/>
  <c r="L80" i="3"/>
  <c r="D48" i="3"/>
  <c r="B99" i="3"/>
  <c r="B59" i="3"/>
  <c r="K91" i="3"/>
  <c r="C77" i="3"/>
  <c r="B47" i="3"/>
  <c r="L64" i="3"/>
  <c r="T5" i="4" l="1"/>
  <c r="S10" i="4"/>
  <c r="V11" i="4"/>
  <c r="S18" i="4"/>
  <c r="W23" i="4"/>
  <c r="Y25" i="4"/>
  <c r="X40" i="4"/>
  <c r="X10" i="4"/>
  <c r="T3" i="4"/>
  <c r="X4" i="4"/>
  <c r="S8" i="4"/>
  <c r="V9" i="4"/>
  <c r="T11" i="4"/>
  <c r="X12" i="4"/>
  <c r="S16" i="4"/>
  <c r="V17" i="4"/>
  <c r="T19" i="4"/>
  <c r="T23" i="4"/>
  <c r="U27" i="4"/>
  <c r="V29" i="4"/>
  <c r="W31" i="4"/>
  <c r="Y33" i="4"/>
  <c r="S36" i="4"/>
  <c r="V45" i="4"/>
  <c r="X48" i="4"/>
  <c r="S52" i="4"/>
  <c r="T55" i="4"/>
  <c r="V61" i="4"/>
  <c r="S2" i="4"/>
  <c r="X6" i="4"/>
  <c r="T13" i="4"/>
  <c r="V19" i="4"/>
  <c r="W38" i="4"/>
  <c r="X52" i="4"/>
  <c r="S56" i="4"/>
  <c r="S4" i="4"/>
  <c r="V5" i="4"/>
  <c r="T7" i="4"/>
  <c r="X8" i="4"/>
  <c r="S12" i="4"/>
  <c r="V13" i="4"/>
  <c r="T15" i="4"/>
  <c r="X16" i="4"/>
  <c r="S20" i="4"/>
  <c r="U28" i="4"/>
  <c r="W30" i="4"/>
  <c r="X32" i="4"/>
  <c r="Y34" i="4"/>
  <c r="T39" i="4"/>
  <c r="S44" i="4"/>
  <c r="T47" i="4"/>
  <c r="V53" i="4"/>
  <c r="X56" i="4"/>
  <c r="S60" i="4"/>
  <c r="T63" i="4"/>
  <c r="V3" i="4"/>
  <c r="X14" i="4"/>
  <c r="V21" i="4"/>
  <c r="S28" i="4"/>
  <c r="U36" i="4"/>
  <c r="T43" i="4"/>
  <c r="V49" i="4"/>
  <c r="T59" i="4"/>
  <c r="X2" i="4"/>
  <c r="S6" i="4"/>
  <c r="V7" i="4"/>
  <c r="T9" i="4"/>
  <c r="S14" i="4"/>
  <c r="V15" i="4"/>
  <c r="T17" i="4"/>
  <c r="X18" i="4"/>
  <c r="U20" i="4"/>
  <c r="W22" i="4"/>
  <c r="X24" i="4"/>
  <c r="Y26" i="4"/>
  <c r="T31" i="4"/>
  <c r="U35" i="4"/>
  <c r="V37" i="4"/>
  <c r="W39" i="4"/>
  <c r="Y41" i="4"/>
  <c r="X44" i="4"/>
  <c r="S48" i="4"/>
  <c r="T51" i="4"/>
  <c r="V57" i="4"/>
  <c r="X60" i="4"/>
  <c r="S64" i="4"/>
  <c r="Y69" i="4"/>
  <c r="V2" i="4"/>
  <c r="S3" i="4"/>
  <c r="X3" i="4"/>
  <c r="T4" i="4"/>
  <c r="S5" i="4"/>
  <c r="T6" i="4"/>
  <c r="V6" i="4"/>
  <c r="T8" i="4"/>
  <c r="V8" i="4"/>
  <c r="X9" i="4"/>
  <c r="V10" i="4"/>
  <c r="T12" i="4"/>
  <c r="W2" i="4"/>
  <c r="U3" i="4"/>
  <c r="Y3" i="4"/>
  <c r="W4" i="4"/>
  <c r="U5" i="4"/>
  <c r="Y5" i="4"/>
  <c r="W6" i="4"/>
  <c r="U7" i="4"/>
  <c r="Y7" i="4"/>
  <c r="W8" i="4"/>
  <c r="U9" i="4"/>
  <c r="Y9" i="4"/>
  <c r="W10" i="4"/>
  <c r="U11" i="4"/>
  <c r="Y11" i="4"/>
  <c r="W12" i="4"/>
  <c r="U13" i="4"/>
  <c r="Y13" i="4"/>
  <c r="W14" i="4"/>
  <c r="U15" i="4"/>
  <c r="Y15" i="4"/>
  <c r="W16" i="4"/>
  <c r="U17" i="4"/>
  <c r="Y17" i="4"/>
  <c r="W18" i="4"/>
  <c r="U19" i="4"/>
  <c r="Y19" i="4"/>
  <c r="Y20" i="4"/>
  <c r="U21" i="4"/>
  <c r="S22" i="4"/>
  <c r="U22" i="4"/>
  <c r="V23" i="4"/>
  <c r="W24" i="4"/>
  <c r="T25" i="4"/>
  <c r="W25" i="4"/>
  <c r="X26" i="4"/>
  <c r="Y27" i="4"/>
  <c r="Y28" i="4"/>
  <c r="U29" i="4"/>
  <c r="S30" i="4"/>
  <c r="U30" i="4"/>
  <c r="V31" i="4"/>
  <c r="W32" i="4"/>
  <c r="T33" i="4"/>
  <c r="W33" i="4"/>
  <c r="X34" i="4"/>
  <c r="Y35" i="4"/>
  <c r="Y36" i="4"/>
  <c r="U37" i="4"/>
  <c r="S38" i="4"/>
  <c r="U38" i="4"/>
  <c r="V39" i="4"/>
  <c r="W40" i="4"/>
  <c r="T41" i="4"/>
  <c r="W41" i="4"/>
  <c r="Y43" i="4"/>
  <c r="W44" i="4"/>
  <c r="U45" i="4"/>
  <c r="Y47" i="4"/>
  <c r="W48" i="4"/>
  <c r="U49" i="4"/>
  <c r="Y51" i="4"/>
  <c r="W52" i="4"/>
  <c r="U53" i="4"/>
  <c r="Y55" i="4"/>
  <c r="W56" i="4"/>
  <c r="U57" i="4"/>
  <c r="Y59" i="4"/>
  <c r="W60" i="4"/>
  <c r="U61" i="4"/>
  <c r="Y63" i="4"/>
  <c r="W64" i="4"/>
  <c r="U65" i="4"/>
  <c r="Y67" i="4"/>
  <c r="U69" i="4"/>
  <c r="V65" i="4"/>
  <c r="W66" i="4"/>
  <c r="U2" i="4"/>
  <c r="Y2" i="4"/>
  <c r="W3" i="4"/>
  <c r="U4" i="4"/>
  <c r="Y4" i="4"/>
  <c r="W5" i="4"/>
  <c r="U6" i="4"/>
  <c r="Y6" i="4"/>
  <c r="W7" i="4"/>
  <c r="U8" i="4"/>
  <c r="Y8" i="4"/>
  <c r="W9" i="4"/>
  <c r="U10" i="4"/>
  <c r="Y10" i="4"/>
  <c r="W11" i="4"/>
  <c r="U12" i="4"/>
  <c r="Y12" i="4"/>
  <c r="W13" i="4"/>
  <c r="U14" i="4"/>
  <c r="Y14" i="4"/>
  <c r="W15" i="4"/>
  <c r="U16" i="4"/>
  <c r="Y16" i="4"/>
  <c r="W17" i="4"/>
  <c r="U18" i="4"/>
  <c r="Y18" i="4"/>
  <c r="W19" i="4"/>
  <c r="W20" i="4"/>
  <c r="T21" i="4"/>
  <c r="W21" i="4"/>
  <c r="X22" i="4"/>
  <c r="Y23" i="4"/>
  <c r="Y24" i="4"/>
  <c r="U25" i="4"/>
  <c r="S26" i="4"/>
  <c r="U26" i="4"/>
  <c r="V27" i="4"/>
  <c r="W28" i="4"/>
  <c r="T29" i="4"/>
  <c r="W29" i="4"/>
  <c r="X30" i="4"/>
  <c r="Y31" i="4"/>
  <c r="Y32" i="4"/>
  <c r="U33" i="4"/>
  <c r="S34" i="4"/>
  <c r="U34" i="4"/>
  <c r="V35" i="4"/>
  <c r="W36" i="4"/>
  <c r="T37" i="4"/>
  <c r="W37" i="4"/>
  <c r="X38" i="4"/>
  <c r="Y39" i="4"/>
  <c r="Y40" i="4"/>
  <c r="U41" i="4"/>
  <c r="S42" i="4"/>
  <c r="W42" i="4"/>
  <c r="U43" i="4"/>
  <c r="Y45" i="4"/>
  <c r="W46" i="4"/>
  <c r="U47" i="4"/>
  <c r="Y49" i="4"/>
  <c r="W50" i="4"/>
  <c r="U51" i="4"/>
  <c r="Y53" i="4"/>
  <c r="W54" i="4"/>
  <c r="U55" i="4"/>
  <c r="Y57" i="4"/>
  <c r="W58" i="4"/>
  <c r="U59" i="4"/>
  <c r="Y61" i="4"/>
  <c r="W62" i="4"/>
  <c r="U63" i="4"/>
  <c r="Y65" i="4"/>
  <c r="W68" i="4"/>
  <c r="X64" i="4"/>
  <c r="T2" i="4"/>
  <c r="V4" i="4"/>
  <c r="X5" i="4"/>
  <c r="S7" i="4"/>
  <c r="X7" i="4"/>
  <c r="S9" i="4"/>
  <c r="T10" i="4"/>
  <c r="S11" i="4"/>
  <c r="X11" i="4"/>
  <c r="V12" i="4"/>
  <c r="S13" i="4"/>
  <c r="X13" i="4"/>
  <c r="T14" i="4"/>
  <c r="V14" i="4"/>
  <c r="S15" i="4"/>
  <c r="X15" i="4"/>
  <c r="T16" i="4"/>
  <c r="V16" i="4"/>
  <c r="S17" i="4"/>
  <c r="X17" i="4"/>
  <c r="T18" i="4"/>
  <c r="V18" i="4"/>
  <c r="S19" i="4"/>
  <c r="X19" i="4"/>
  <c r="X20" i="4"/>
  <c r="Y21" i="4"/>
  <c r="Y22" i="4"/>
  <c r="U23" i="4"/>
  <c r="S24" i="4"/>
  <c r="U24" i="4"/>
  <c r="V25" i="4"/>
  <c r="W26" i="4"/>
  <c r="T27" i="4"/>
  <c r="W27" i="4"/>
  <c r="X28" i="4"/>
  <c r="Y29" i="4"/>
  <c r="Y30" i="4"/>
  <c r="U31" i="4"/>
  <c r="S32" i="4"/>
  <c r="U32" i="4"/>
  <c r="V33" i="4"/>
  <c r="W34" i="4"/>
  <c r="T35" i="4"/>
  <c r="W35" i="4"/>
  <c r="X36" i="4"/>
  <c r="Y37" i="4"/>
  <c r="Y38" i="4"/>
  <c r="U39" i="4"/>
  <c r="S40" i="4"/>
  <c r="U40" i="4"/>
  <c r="V41" i="4"/>
  <c r="X42" i="4"/>
  <c r="V43" i="4"/>
  <c r="T45" i="4"/>
  <c r="S46" i="4"/>
  <c r="X46" i="4"/>
  <c r="V47" i="4"/>
  <c r="T49" i="4"/>
  <c r="S50" i="4"/>
  <c r="X50" i="4"/>
  <c r="V51" i="4"/>
  <c r="T53" i="4"/>
  <c r="S54" i="4"/>
  <c r="X54" i="4"/>
  <c r="V55" i="4"/>
  <c r="T57" i="4"/>
  <c r="S58" i="4"/>
  <c r="X58" i="4"/>
  <c r="V59" i="4"/>
  <c r="T61" i="4"/>
  <c r="S62" i="4"/>
  <c r="X62" i="4"/>
  <c r="V63" i="4"/>
  <c r="T65" i="4"/>
  <c r="S66" i="4"/>
  <c r="U67" i="4"/>
  <c r="W70" i="4"/>
  <c r="T20" i="4"/>
  <c r="V20" i="4"/>
  <c r="S21" i="4"/>
  <c r="X21" i="4"/>
  <c r="T22" i="4"/>
  <c r="V22" i="4"/>
  <c r="S23" i="4"/>
  <c r="X23" i="4"/>
  <c r="T24" i="4"/>
  <c r="V24" i="4"/>
  <c r="S25" i="4"/>
  <c r="X25" i="4"/>
  <c r="T26" i="4"/>
  <c r="V26" i="4"/>
  <c r="S27" i="4"/>
  <c r="X27" i="4"/>
  <c r="T28" i="4"/>
  <c r="V28" i="4"/>
  <c r="S29" i="4"/>
  <c r="X29" i="4"/>
  <c r="T30" i="4"/>
  <c r="V30" i="4"/>
  <c r="S31" i="4"/>
  <c r="X31" i="4"/>
  <c r="T32" i="4"/>
  <c r="V32" i="4"/>
  <c r="S33" i="4"/>
  <c r="X33" i="4"/>
  <c r="T34" i="4"/>
  <c r="V34" i="4"/>
  <c r="S35" i="4"/>
  <c r="X35" i="4"/>
  <c r="T36" i="4"/>
  <c r="V36" i="4"/>
  <c r="S37" i="4"/>
  <c r="X37" i="4"/>
  <c r="T38" i="4"/>
  <c r="V38" i="4"/>
  <c r="S39" i="4"/>
  <c r="X39" i="4"/>
  <c r="T40" i="4"/>
  <c r="V40" i="4"/>
  <c r="S41" i="4"/>
  <c r="X41" i="4"/>
  <c r="T42" i="4"/>
  <c r="V42" i="4"/>
  <c r="S43" i="4"/>
  <c r="X43" i="4"/>
  <c r="T44" i="4"/>
  <c r="V44" i="4"/>
  <c r="S45" i="4"/>
  <c r="X45" i="4"/>
  <c r="T46" i="4"/>
  <c r="V46" i="4"/>
  <c r="S47" i="4"/>
  <c r="X47" i="4"/>
  <c r="T48" i="4"/>
  <c r="V48" i="4"/>
  <c r="S49" i="4"/>
  <c r="X49" i="4"/>
  <c r="T50" i="4"/>
  <c r="V50" i="4"/>
  <c r="S51" i="4"/>
  <c r="X51" i="4"/>
  <c r="T52" i="4"/>
  <c r="V52" i="4"/>
  <c r="S53" i="4"/>
  <c r="X53" i="4"/>
  <c r="T54" i="4"/>
  <c r="V54" i="4"/>
  <c r="S55" i="4"/>
  <c r="X55" i="4"/>
  <c r="T56" i="4"/>
  <c r="V56" i="4"/>
  <c r="S57" i="4"/>
  <c r="X57" i="4"/>
  <c r="T58" i="4"/>
  <c r="V58" i="4"/>
  <c r="S59" i="4"/>
  <c r="X59" i="4"/>
  <c r="T60" i="4"/>
  <c r="V60" i="4"/>
  <c r="S61" i="4"/>
  <c r="X61" i="4"/>
  <c r="T62" i="4"/>
  <c r="V62" i="4"/>
  <c r="S63" i="4"/>
  <c r="X63" i="4"/>
  <c r="T64" i="4"/>
  <c r="V64" i="4"/>
  <c r="S65" i="4"/>
  <c r="X65" i="4"/>
  <c r="T66" i="4"/>
  <c r="V66" i="4"/>
  <c r="S67" i="4"/>
  <c r="X67" i="4"/>
  <c r="T68" i="4"/>
  <c r="V68" i="4"/>
  <c r="S69" i="4"/>
  <c r="X69" i="4"/>
  <c r="T70" i="4"/>
  <c r="V70" i="4"/>
  <c r="X66" i="4"/>
  <c r="T67" i="4"/>
  <c r="V67" i="4"/>
  <c r="S68" i="4"/>
  <c r="X68" i="4"/>
  <c r="T69" i="4"/>
  <c r="V69" i="4"/>
  <c r="S70" i="4"/>
  <c r="X70" i="4"/>
  <c r="U42" i="4"/>
  <c r="Y42" i="4"/>
  <c r="W43" i="4"/>
  <c r="U44" i="4"/>
  <c r="Y44" i="4"/>
  <c r="W45" i="4"/>
  <c r="U46" i="4"/>
  <c r="Y46" i="4"/>
  <c r="W47" i="4"/>
  <c r="U48" i="4"/>
  <c r="Y48" i="4"/>
  <c r="W49" i="4"/>
  <c r="U50" i="4"/>
  <c r="Y50" i="4"/>
  <c r="W51" i="4"/>
  <c r="U52" i="4"/>
  <c r="Y52" i="4"/>
  <c r="W53" i="4"/>
  <c r="U54" i="4"/>
  <c r="Y54" i="4"/>
  <c r="W55" i="4"/>
  <c r="U56" i="4"/>
  <c r="Y56" i="4"/>
  <c r="W57" i="4"/>
  <c r="U58" i="4"/>
  <c r="Y58" i="4"/>
  <c r="W59" i="4"/>
  <c r="U60" i="4"/>
  <c r="Y60" i="4"/>
  <c r="W61" i="4"/>
  <c r="U62" i="4"/>
  <c r="Y62" i="4"/>
  <c r="W63" i="4"/>
  <c r="U64" i="4"/>
  <c r="Y64" i="4"/>
  <c r="W65" i="4"/>
  <c r="U66" i="4"/>
  <c r="Y66" i="4"/>
  <c r="W67" i="4"/>
  <c r="U68" i="4"/>
  <c r="Y68" i="4"/>
  <c r="W69" i="4"/>
  <c r="U70" i="4"/>
  <c r="Y70" i="4"/>
</calcChain>
</file>

<file path=xl/comments1.xml><?xml version="1.0" encoding="utf-8"?>
<comments xmlns="http://schemas.openxmlformats.org/spreadsheetml/2006/main">
  <authors>
    <author>Federico Silvio Moretto</author>
  </authors>
  <commentList>
    <comment ref="G34" authorId="0" shapeId="0">
      <text>
        <r>
          <rPr>
            <sz val="9"/>
            <color indexed="81"/>
            <rFont val="Tahoma"/>
            <family val="2"/>
          </rPr>
          <t>Адиабатическая камера + Бустерное орошение</t>
        </r>
      </text>
    </comment>
    <comment ref="G35" authorId="0" shapeId="0">
      <text>
        <r>
          <rPr>
            <sz val="9"/>
            <color indexed="81"/>
            <rFont val="Tahoma"/>
            <family val="2"/>
          </rPr>
          <t>Только адиабатическая камера</t>
        </r>
      </text>
    </comment>
  </commentList>
</comments>
</file>

<file path=xl/comments2.xml><?xml version="1.0" encoding="utf-8"?>
<comments xmlns="http://schemas.openxmlformats.org/spreadsheetml/2006/main">
  <authors>
    <author>Federico Silvio Moretto</author>
  </authors>
  <commentList>
    <comment ref="H34" authorId="0" shapeId="0">
      <text>
        <r>
          <rPr>
            <sz val="9"/>
            <color indexed="81"/>
            <rFont val="Tahoma"/>
            <family val="2"/>
          </rPr>
          <t>Адиабатическая камера + Бустерное орошение</t>
        </r>
      </text>
    </comment>
    <comment ref="H35" authorId="0" shapeId="0">
      <text>
        <r>
          <rPr>
            <sz val="9"/>
            <color indexed="81"/>
            <rFont val="Tahoma"/>
            <family val="2"/>
          </rPr>
          <t>Только адиабатическая камера</t>
        </r>
      </text>
    </comment>
  </commentList>
</comments>
</file>

<file path=xl/sharedStrings.xml><?xml version="1.0" encoding="utf-8"?>
<sst xmlns="http://schemas.openxmlformats.org/spreadsheetml/2006/main" count="228" uniqueCount="98">
  <si>
    <t>МЕСТОПОЛОЖЕНИЕ</t>
  </si>
  <si>
    <t>ABATIGO</t>
  </si>
  <si>
    <t>Нагрузка</t>
  </si>
  <si>
    <t>кВт</t>
  </si>
  <si>
    <t>Адиабат. темп. на входе</t>
  </si>
  <si>
    <t>°C</t>
  </si>
  <si>
    <t>Адиабат.темп. на выходе</t>
  </si>
  <si>
    <t>Сух. реж. темп. на выходе</t>
  </si>
  <si>
    <t>%</t>
  </si>
  <si>
    <t>Номер метеостанции</t>
  </si>
  <si>
    <t>Ест. охл. темп. на выходе</t>
  </si>
  <si>
    <t>Широта</t>
  </si>
  <si>
    <t>°</t>
  </si>
  <si>
    <t>Нагрузка при ест. охл.</t>
  </si>
  <si>
    <t>kW</t>
  </si>
  <si>
    <t>Долгота</t>
  </si>
  <si>
    <t>Гликоль %</t>
  </si>
  <si>
    <t>Высота</t>
  </si>
  <si>
    <t>м</t>
  </si>
  <si>
    <t>Тип вентиляторов</t>
  </si>
  <si>
    <t>бар</t>
  </si>
  <si>
    <t xml:space="preserve">Потери напора системы </t>
  </si>
  <si>
    <t>Общий КПД насоса</t>
  </si>
  <si>
    <t>КПД насоса</t>
  </si>
  <si>
    <t>Рядов с вент.</t>
  </si>
  <si>
    <t>Вент. в ряду</t>
  </si>
  <si>
    <t>0.4% Вер. по МТ</t>
  </si>
  <si>
    <t>Общее кол-во вент.</t>
  </si>
  <si>
    <t>Расч. темп. по СТ</t>
  </si>
  <si>
    <t>Схема подключения</t>
  </si>
  <si>
    <t>--</t>
  </si>
  <si>
    <t>Ном. Площадь резерв.</t>
  </si>
  <si>
    <t>1% Вер. по МТ</t>
  </si>
  <si>
    <t>Резерв адиабатич. эффект.</t>
  </si>
  <si>
    <t>Средн. знач. СТ</t>
  </si>
  <si>
    <t>Резерв бустер. эффект.</t>
  </si>
  <si>
    <t>Средн. знач. МТ</t>
  </si>
  <si>
    <t>Темп. начала распыления</t>
  </si>
  <si>
    <t>Потребление воды</t>
  </si>
  <si>
    <r>
      <t>м</t>
    </r>
    <r>
      <rPr>
        <b/>
        <vertAlign val="superscript"/>
        <sz val="9"/>
        <color indexed="12"/>
        <rFont val="Arial"/>
        <family val="2"/>
      </rPr>
      <t>3</t>
    </r>
    <r>
      <rPr>
        <b/>
        <sz val="9"/>
        <color indexed="12"/>
        <rFont val="Arial"/>
        <family val="2"/>
      </rPr>
      <t>/год</t>
    </r>
  </si>
  <si>
    <t>Стоимость воды</t>
  </si>
  <si>
    <t>Каждый вент.</t>
  </si>
  <si>
    <t>Per Fan</t>
  </si>
  <si>
    <r>
      <t>м</t>
    </r>
    <r>
      <rPr>
        <vertAlign val="superscript"/>
        <sz val="8"/>
        <color indexed="12"/>
        <rFont val="Arial"/>
        <family val="2"/>
      </rPr>
      <t>3</t>
    </r>
    <r>
      <rPr>
        <sz val="8"/>
        <color indexed="12"/>
        <rFont val="Arial"/>
        <family val="2"/>
      </rPr>
      <t>/год/вент.</t>
    </r>
  </si>
  <si>
    <t>Стоим. эл. энергии</t>
  </si>
  <si>
    <t>Всего времени адиабат.</t>
  </si>
  <si>
    <t>ч/год</t>
  </si>
  <si>
    <t>кВт*ч/год</t>
  </si>
  <si>
    <t>Адиабатика с бустером</t>
  </si>
  <si>
    <t xml:space="preserve">Энергопотр. вент. Abatigo </t>
  </si>
  <si>
    <t xml:space="preserve">Энергопотр. сист. насосов </t>
  </si>
  <si>
    <t>Энергопотр. цирк. насосов</t>
  </si>
  <si>
    <t>Эксплуат. Расходы</t>
  </si>
  <si>
    <t>Гликол. потери</t>
  </si>
  <si>
    <t>Высотн. потери</t>
  </si>
  <si>
    <t>Расход в системе</t>
  </si>
  <si>
    <r>
      <t>м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/ч</t>
    </r>
  </si>
  <si>
    <t>Темп. перепад</t>
  </si>
  <si>
    <t>Время ест. охл.</t>
  </si>
  <si>
    <t>ч</t>
  </si>
  <si>
    <t>Макс.распыл.(Адиаб.+Буст.)</t>
  </si>
  <si>
    <t>л/мин</t>
  </si>
  <si>
    <t>при 3 бар</t>
  </si>
  <si>
    <t>Макс. распыл. (Адиабатика)</t>
  </si>
  <si>
    <t>Потери напора охлад.</t>
  </si>
  <si>
    <t>Шум вентилятора</t>
  </si>
  <si>
    <t>дБ(A)</t>
  </si>
  <si>
    <t>ГЕОГРАФИЧЕСКИЕ ПОГОДНЫЕ ДАННЫЕ ПО СУХОМУ ТЕРМОМЕТРУ</t>
  </si>
  <si>
    <t>ГЕОГРАФИЧЕСКИЕ ПОГОДНЫЕ ДАННЫЕ ПО МОКРОМУ ТЕРМОМЕТРУ</t>
  </si>
  <si>
    <t>Сухой терм.</t>
  </si>
  <si>
    <t>СРМТ</t>
  </si>
  <si>
    <t>Кол-во часов</t>
  </si>
  <si>
    <t>Часов выше</t>
  </si>
  <si>
    <t>Часов ниже</t>
  </si>
  <si>
    <t>Abatigo
Вых. темп.</t>
  </si>
  <si>
    <r>
      <t>м</t>
    </r>
    <r>
      <rPr>
        <b/>
        <vertAlign val="superscript"/>
        <sz val="8"/>
        <color indexed="30"/>
        <rFont val="Arial"/>
        <family val="2"/>
      </rPr>
      <t>3</t>
    </r>
  </si>
  <si>
    <t>кВт*ч</t>
  </si>
  <si>
    <t>Мокрый терм.</t>
  </si>
  <si>
    <t>СРСТ</t>
  </si>
  <si>
    <t>СУХОЙ ТЕРМОМЕТР</t>
  </si>
  <si>
    <t>ЧАСЫ
1/10
ЛЕВАЯ ШКАЛА</t>
  </si>
  <si>
    <t>ТЕМП. ЖИДКОСТИ НА ВЫХОДЕ
°C
ЛЕВАЯ ШКАЛА</t>
  </si>
  <si>
    <t>РАСХОД ПРИ РАСПЫЛЕНИИ
л/мин
ПРАВАЯ ШКАЛА</t>
  </si>
  <si>
    <t>ВОДА
куб.м
ПРАВАЯ ШКАЛА</t>
  </si>
  <si>
    <t>МОЩНОСТЬ
кВт
ПРАВАЯ ШКАЛА</t>
  </si>
  <si>
    <r>
      <t>ЭНЕРГИЯ
кВт</t>
    </r>
    <r>
      <rPr>
        <b/>
        <sz val="8"/>
        <color indexed="17"/>
        <rFont val="Calibri"/>
        <family val="2"/>
        <charset val="204"/>
      </rPr>
      <t>·</t>
    </r>
    <r>
      <rPr>
        <b/>
        <sz val="8"/>
        <color indexed="17"/>
        <rFont val="Arial"/>
        <family val="2"/>
      </rPr>
      <t>ч 1/100
ПРАВАЯ ШКАЛА</t>
    </r>
  </si>
  <si>
    <t>Перерасчёт</t>
  </si>
  <si>
    <t>#276120</t>
  </si>
  <si>
    <t>ABT 72 P</t>
  </si>
  <si>
    <t>PR.P 3000/3 or PR.P 4800/2</t>
  </si>
  <si>
    <t>No FC</t>
  </si>
  <si>
    <t>EZ</t>
  </si>
  <si>
    <t>Parallel</t>
  </si>
  <si>
    <t>г.МОСКВА</t>
  </si>
  <si>
    <r>
      <t>руб. / м</t>
    </r>
    <r>
      <rPr>
        <vertAlign val="superscript"/>
        <sz val="8"/>
        <rFont val="Arial"/>
        <family val="2"/>
      </rPr>
      <t>3</t>
    </r>
  </si>
  <si>
    <t>руб. / кВт*ч</t>
  </si>
  <si>
    <t>руб. / год</t>
  </si>
  <si>
    <t>кПа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</si>
</sst>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7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61"/>
      <name val="Arial"/>
      <family val="2"/>
    </font>
    <font>
      <b/>
      <sz val="10"/>
      <name val="Arial"/>
      <family val="2"/>
    </font>
    <font>
      <b/>
      <sz val="10"/>
      <color indexed="61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color indexed="61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10"/>
      <name val="Arial Narrow"/>
      <family val="2"/>
    </font>
    <font>
      <b/>
      <sz val="9"/>
      <color rgb="FF0000FF"/>
      <name val="Arial"/>
      <family val="2"/>
    </font>
    <font>
      <b/>
      <vertAlign val="superscript"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3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vertAlign val="superscript"/>
      <sz val="8"/>
      <name val="Arial"/>
      <family val="2"/>
    </font>
    <font>
      <sz val="8"/>
      <color rgb="FF0000FF"/>
      <name val="Arial"/>
      <family val="2"/>
    </font>
    <font>
      <vertAlign val="superscript"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30"/>
      <name val="Arial"/>
      <family val="2"/>
    </font>
    <font>
      <i/>
      <sz val="12"/>
      <name val="Arial"/>
      <family val="2"/>
    </font>
    <font>
      <i/>
      <sz val="12"/>
      <color indexed="61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8"/>
      <color indexed="30"/>
      <name val="Arial"/>
      <family val="2"/>
    </font>
    <font>
      <b/>
      <vertAlign val="superscript"/>
      <sz val="8"/>
      <color indexed="3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8"/>
      <color indexed="20"/>
      <name val="Arial"/>
      <family val="2"/>
    </font>
    <font>
      <sz val="10"/>
      <name val="Arial"/>
      <family val="2"/>
      <charset val="204"/>
    </font>
    <font>
      <b/>
      <sz val="8"/>
      <color indexed="17"/>
      <name val="Calibri"/>
      <family val="2"/>
      <charset val="204"/>
    </font>
    <font>
      <sz val="8"/>
      <color indexed="20"/>
      <name val="Arial"/>
      <family val="2"/>
    </font>
    <font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33" fillId="0" borderId="0"/>
  </cellStyleXfs>
  <cellXfs count="208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" fontId="6" fillId="5" borderId="7" xfId="0" applyNumberFormat="1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right" vertical="center"/>
    </xf>
    <xf numFmtId="1" fontId="2" fillId="5" borderId="0" xfId="0" applyNumberFormat="1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1" fontId="2" fillId="5" borderId="7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" fontId="2" fillId="5" borderId="0" xfId="0" applyNumberFormat="1" applyFont="1" applyFill="1" applyBorder="1" applyAlignment="1">
      <alignment horizontal="center" vertical="center"/>
    </xf>
    <xf numFmtId="164" fontId="6" fillId="5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9" fontId="9" fillId="5" borderId="7" xfId="1" applyNumberFormat="1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horizontal="center" vertical="center"/>
    </xf>
    <xf numFmtId="164" fontId="9" fillId="5" borderId="0" xfId="1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164" fontId="9" fillId="5" borderId="11" xfId="0" applyNumberFormat="1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3" fontId="12" fillId="5" borderId="7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2" fontId="6" fillId="5" borderId="0" xfId="0" applyNumberFormat="1" applyFont="1" applyFill="1" applyBorder="1" applyAlignment="1">
      <alignment horizontal="center" vertical="center"/>
    </xf>
    <xf numFmtId="3" fontId="19" fillId="5" borderId="0" xfId="0" applyNumberFormat="1" applyFont="1" applyFill="1" applyBorder="1" applyAlignment="1">
      <alignment horizontal="right" vertical="center"/>
    </xf>
    <xf numFmtId="0" fontId="2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3" fontId="17" fillId="5" borderId="0" xfId="0" applyNumberFormat="1" applyFont="1" applyFill="1" applyBorder="1" applyAlignment="1">
      <alignment horizontal="right" vertical="center"/>
    </xf>
    <xf numFmtId="2" fontId="23" fillId="5" borderId="5" xfId="0" applyNumberFormat="1" applyFont="1" applyFill="1" applyBorder="1" applyAlignment="1">
      <alignment vertical="center"/>
    </xf>
    <xf numFmtId="2" fontId="23" fillId="5" borderId="0" xfId="0" applyNumberFormat="1" applyFont="1" applyFill="1" applyBorder="1" applyAlignment="1">
      <alignment vertical="center"/>
    </xf>
    <xf numFmtId="2" fontId="23" fillId="5" borderId="9" xfId="0" applyNumberFormat="1" applyFont="1" applyFill="1" applyBorder="1" applyAlignment="1">
      <alignment vertical="center"/>
    </xf>
    <xf numFmtId="2" fontId="24" fillId="3" borderId="4" xfId="0" applyNumberFormat="1" applyFont="1" applyFill="1" applyBorder="1" applyAlignment="1">
      <alignment horizontal="center" vertical="center"/>
    </xf>
    <xf numFmtId="3" fontId="19" fillId="5" borderId="11" xfId="0" applyNumberFormat="1" applyFont="1" applyFill="1" applyBorder="1" applyAlignment="1">
      <alignment horizontal="right" vertical="center"/>
    </xf>
    <xf numFmtId="2" fontId="23" fillId="5" borderId="6" xfId="0" applyNumberFormat="1" applyFont="1" applyFill="1" applyBorder="1" applyAlignment="1">
      <alignment vertical="center"/>
    </xf>
    <xf numFmtId="2" fontId="23" fillId="5" borderId="7" xfId="0" applyNumberFormat="1" applyFont="1" applyFill="1" applyBorder="1" applyAlignment="1">
      <alignment vertical="center"/>
    </xf>
    <xf numFmtId="2" fontId="23" fillId="5" borderId="8" xfId="0" applyNumberFormat="1" applyFont="1" applyFill="1" applyBorder="1" applyAlignment="1">
      <alignment vertical="center"/>
    </xf>
    <xf numFmtId="2" fontId="24" fillId="3" borderId="9" xfId="0" applyNumberFormat="1" applyFont="1" applyFill="1" applyBorder="1" applyAlignment="1">
      <alignment horizontal="center" vertical="center"/>
    </xf>
    <xf numFmtId="3" fontId="25" fillId="5" borderId="14" xfId="0" applyNumberFormat="1" applyFont="1" applyFill="1" applyBorder="1" applyAlignment="1">
      <alignment horizontal="right" vertical="center"/>
    </xf>
    <xf numFmtId="0" fontId="25" fillId="3" borderId="4" xfId="0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2" fontId="2" fillId="5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2" fillId="5" borderId="9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2" fontId="23" fillId="5" borderId="10" xfId="0" applyNumberFormat="1" applyFont="1" applyFill="1" applyBorder="1" applyAlignment="1">
      <alignment vertical="center"/>
    </xf>
    <xf numFmtId="2" fontId="23" fillId="5" borderId="11" xfId="0" applyNumberFormat="1" applyFont="1" applyFill="1" applyBorder="1" applyAlignment="1">
      <alignment vertical="center"/>
    </xf>
    <xf numFmtId="2" fontId="23" fillId="5" borderId="12" xfId="0" applyNumberFormat="1" applyFont="1" applyFill="1" applyBorder="1" applyAlignment="1">
      <alignment vertical="center"/>
    </xf>
    <xf numFmtId="0" fontId="2" fillId="5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4" fontId="6" fillId="0" borderId="5" xfId="0" applyNumberFormat="1" applyFont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Border="1" applyAlignment="1" applyProtection="1">
      <alignment horizontal="center" vertical="center" wrapText="1"/>
      <protection hidden="1"/>
    </xf>
    <xf numFmtId="1" fontId="6" fillId="0" borderId="0" xfId="0" applyNumberFormat="1" applyFont="1" applyBorder="1" applyAlignment="1" applyProtection="1">
      <alignment horizontal="center" vertical="center" wrapText="1"/>
      <protection hidden="1"/>
    </xf>
    <xf numFmtId="1" fontId="6" fillId="0" borderId="9" xfId="0" applyNumberFormat="1" applyFont="1" applyBorder="1" applyAlignment="1" applyProtection="1">
      <alignment horizontal="center" vertical="center" wrapText="1"/>
      <protection hidden="1"/>
    </xf>
    <xf numFmtId="1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5" xfId="0" applyNumberFormat="1" applyFont="1" applyBorder="1" applyAlignment="1" applyProtection="1">
      <alignment horizontal="center" vertical="center" wrapText="1"/>
      <protection hidden="1"/>
    </xf>
    <xf numFmtId="164" fontId="27" fillId="0" borderId="0" xfId="0" applyNumberFormat="1" applyFont="1" applyBorder="1" applyAlignment="1" applyProtection="1">
      <alignment horizontal="center" vertical="center" wrapText="1"/>
      <protection hidden="1"/>
    </xf>
    <xf numFmtId="164" fontId="16" fillId="0" borderId="0" xfId="0" applyNumberFormat="1" applyFont="1" applyBorder="1" applyAlignment="1" applyProtection="1">
      <alignment horizontal="center" vertical="center" wrapText="1"/>
      <protection hidden="1"/>
    </xf>
    <xf numFmtId="1" fontId="16" fillId="0" borderId="9" xfId="0" applyNumberFormat="1" applyFont="1" applyBorder="1" applyAlignment="1" applyProtection="1">
      <alignment horizontal="center" vertical="center" wrapText="1"/>
      <protection hidden="1"/>
    </xf>
    <xf numFmtId="1" fontId="16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9" fillId="0" borderId="5" xfId="0" applyNumberFormat="1" applyFont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2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 vertical="center" wrapText="1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1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6" fillId="0" borderId="5" xfId="0" applyNumberFormat="1" applyFont="1" applyBorder="1" applyAlignment="1" applyProtection="1">
      <alignment horizontal="center" vertical="center" wrapText="1"/>
      <protection hidden="1"/>
    </xf>
    <xf numFmtId="164" fontId="22" fillId="0" borderId="0" xfId="0" applyNumberFormat="1" applyFont="1" applyBorder="1" applyAlignment="1" applyProtection="1">
      <alignment horizontal="center" vertical="center" wrapText="1"/>
      <protection hidden="1"/>
    </xf>
    <xf numFmtId="164" fontId="17" fillId="0" borderId="0" xfId="0" applyNumberFormat="1" applyFont="1" applyBorder="1" applyAlignment="1" applyProtection="1">
      <alignment horizontal="center" vertical="center" wrapText="1"/>
      <protection hidden="1"/>
    </xf>
    <xf numFmtId="1" fontId="17" fillId="0" borderId="9" xfId="0" applyNumberFormat="1" applyFont="1" applyBorder="1" applyAlignment="1" applyProtection="1">
      <alignment horizontal="center" vertical="center" wrapText="1"/>
      <protection hidden="1"/>
    </xf>
    <xf numFmtId="1" fontId="17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164" fontId="32" fillId="0" borderId="0" xfId="0" applyNumberFormat="1" applyFont="1" applyBorder="1" applyAlignment="1" applyProtection="1">
      <alignment horizontal="center" vertical="center" wrapText="1"/>
      <protection hidden="1"/>
    </xf>
    <xf numFmtId="164" fontId="32" fillId="0" borderId="0" xfId="2" applyNumberFormat="1" applyFont="1" applyBorder="1" applyAlignment="1" applyProtection="1">
      <alignment horizontal="center" vertical="center" wrapText="1"/>
      <protection hidden="1"/>
    </xf>
    <xf numFmtId="164" fontId="29" fillId="0" borderId="0" xfId="2" applyNumberFormat="1" applyFont="1" applyBorder="1" applyAlignment="1" applyProtection="1">
      <alignment horizontal="center" vertical="center" wrapText="1"/>
      <protection hidden="1"/>
    </xf>
    <xf numFmtId="164" fontId="27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2" applyNumberFormat="1" applyFont="1" applyBorder="1" applyAlignment="1" applyProtection="1">
      <alignment horizontal="center" vertical="center" wrapText="1"/>
      <protection hidden="1"/>
    </xf>
    <xf numFmtId="1" fontId="35" fillId="0" borderId="0" xfId="0" applyNumberFormat="1" applyFont="1" applyBorder="1" applyAlignment="1" applyProtection="1">
      <alignment horizontal="center" vertical="center" wrapText="1"/>
      <protection hidden="1"/>
    </xf>
    <xf numFmtId="164" fontId="35" fillId="0" borderId="0" xfId="0" applyNumberFormat="1" applyFont="1" applyBorder="1" applyAlignment="1" applyProtection="1">
      <alignment horizontal="center" vertical="center" wrapText="1"/>
      <protection hidden="1"/>
    </xf>
    <xf numFmtId="164" fontId="29" fillId="0" borderId="0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0" fontId="36" fillId="0" borderId="0" xfId="0" applyFont="1"/>
    <xf numFmtId="0" fontId="0" fillId="0" borderId="5" xfId="0" applyBorder="1"/>
    <xf numFmtId="0" fontId="4" fillId="0" borderId="16" xfId="0" applyFont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1" fontId="2" fillId="5" borderId="11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Border="1" applyAlignment="1" applyProtection="1">
      <alignment horizontal="center" vertical="center" wrapText="1"/>
      <protection hidden="1"/>
    </xf>
    <xf numFmtId="1" fontId="3" fillId="0" borderId="0" xfId="0" applyNumberFormat="1" applyFont="1" applyBorder="1" applyAlignment="1" applyProtection="1">
      <alignment horizontal="center" vertical="center" wrapText="1"/>
      <protection hidden="1"/>
    </xf>
    <xf numFmtId="1" fontId="3" fillId="0" borderId="9" xfId="0" applyNumberFormat="1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right" vertical="center"/>
    </xf>
    <xf numFmtId="0" fontId="25" fillId="5" borderId="13" xfId="0" applyFont="1" applyFill="1" applyBorder="1" applyAlignment="1">
      <alignment horizontal="right" vertical="center"/>
    </xf>
    <xf numFmtId="0" fontId="25" fillId="5" borderId="14" xfId="0" applyFont="1" applyFill="1" applyBorder="1" applyAlignment="1">
      <alignment horizontal="right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right" vertical="center"/>
    </xf>
    <xf numFmtId="0" fontId="19" fillId="5" borderId="11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/>
    </xf>
    <xf numFmtId="0" fontId="19" fillId="5" borderId="5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ГРАФИК!$Z$1</c:f>
          <c:strCache>
            <c:ptCount val="1"/>
            <c:pt idx="0">
              <c:v>Характеристики Abatigo для климатических условий вг.МОСКВА</c:v>
            </c:pt>
          </c:strCache>
        </c:strRef>
      </c:tx>
      <c:overlay val="0"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28033995750531E-2"/>
          <c:y val="0.17813350131233596"/>
          <c:w val="0.89492153480814896"/>
          <c:h val="0.70880067191601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ГРАФИК!$T$1</c:f>
              <c:strCache>
                <c:ptCount val="1"/>
                <c:pt idx="0">
                  <c:v>ЧАСЫ
1/10
ЛЕВАЯ ШКАЛА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7F7"/>
                </a:gs>
              </a:gsLst>
              <a:lin ang="0" scaled="1"/>
            </a:gradFill>
            <a:ln w="12700">
              <a:solidFill>
                <a:srgbClr val="DD0806"/>
              </a:solidFill>
              <a:prstDash val="solid"/>
            </a:ln>
          </c:spPr>
          <c:invertIfNegative val="0"/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ГРАФИК!$T$2:$T$70</c:f>
              <c:numCache>
                <c:formatCode>0.0</c:formatCode>
                <c:ptCount val="69"/>
                <c:pt idx="0">
                  <c:v>8.0749680000000001E-3</c:v>
                </c:pt>
                <c:pt idx="1">
                  <c:v>3.6336479999999997E-2</c:v>
                </c:pt>
                <c:pt idx="2">
                  <c:v>0.177641412</c:v>
                </c:pt>
                <c:pt idx="3">
                  <c:v>0.22221492000000001</c:v>
                </c:pt>
                <c:pt idx="4">
                  <c:v>0.22735879200000003</c:v>
                </c:pt>
                <c:pt idx="5">
                  <c:v>0.31623512399999998</c:v>
                </c:pt>
                <c:pt idx="6">
                  <c:v>0.53894498400000002</c:v>
                </c:pt>
                <c:pt idx="7">
                  <c:v>0.59984012399999997</c:v>
                </c:pt>
                <c:pt idx="8">
                  <c:v>0.702526596</c:v>
                </c:pt>
                <c:pt idx="9">
                  <c:v>0.9441414119999999</c:v>
                </c:pt>
                <c:pt idx="10">
                  <c:v>1.135901316</c:v>
                </c:pt>
                <c:pt idx="11">
                  <c:v>1.734239976</c:v>
                </c:pt>
                <c:pt idx="12">
                  <c:v>2.0798973119999999</c:v>
                </c:pt>
                <c:pt idx="13">
                  <c:v>2.2086246360000001</c:v>
                </c:pt>
                <c:pt idx="14">
                  <c:v>2.9946997319999999</c:v>
                </c:pt>
                <c:pt idx="15">
                  <c:v>4.3428199319999994</c:v>
                </c:pt>
                <c:pt idx="16">
                  <c:v>5.1726407160000001</c:v>
                </c:pt>
                <c:pt idx="17">
                  <c:v>5.8762824600000005</c:v>
                </c:pt>
                <c:pt idx="18">
                  <c:v>6.328769748</c:v>
                </c:pt>
                <c:pt idx="19">
                  <c:v>7.0380967319999996</c:v>
                </c:pt>
                <c:pt idx="20">
                  <c:v>8.4721411440000001</c:v>
                </c:pt>
                <c:pt idx="21">
                  <c:v>9.2078138280000008</c:v>
                </c:pt>
                <c:pt idx="22">
                  <c:v>9.8189911439999999</c:v>
                </c:pt>
                <c:pt idx="23">
                  <c:v>11.721120899999999</c:v>
                </c:pt>
                <c:pt idx="24">
                  <c:v>12.412996211999999</c:v>
                </c:pt>
                <c:pt idx="25">
                  <c:v>13.970520708</c:v>
                </c:pt>
                <c:pt idx="26">
                  <c:v>16.081972415999999</c:v>
                </c:pt>
                <c:pt idx="27">
                  <c:v>19.086479843999999</c:v>
                </c:pt>
                <c:pt idx="28">
                  <c:v>21.058073772</c:v>
                </c:pt>
                <c:pt idx="29">
                  <c:v>23.658903756000001</c:v>
                </c:pt>
                <c:pt idx="30">
                  <c:v>26.032430135999999</c:v>
                </c:pt>
                <c:pt idx="31">
                  <c:v>29.013443244000001</c:v>
                </c:pt>
                <c:pt idx="32">
                  <c:v>36.803472971999994</c:v>
                </c:pt>
                <c:pt idx="33">
                  <c:v>43.453274820000004</c:v>
                </c:pt>
                <c:pt idx="34">
                  <c:v>35.729872776000001</c:v>
                </c:pt>
                <c:pt idx="35">
                  <c:v>27.342863063999999</c:v>
                </c:pt>
                <c:pt idx="36">
                  <c:v>24.350342820000002</c:v>
                </c:pt>
                <c:pt idx="37">
                  <c:v>22.750658196</c:v>
                </c:pt>
                <c:pt idx="38">
                  <c:v>21.661617623999998</c:v>
                </c:pt>
                <c:pt idx="39">
                  <c:v>21.731157132</c:v>
                </c:pt>
                <c:pt idx="40">
                  <c:v>21.83025726</c:v>
                </c:pt>
                <c:pt idx="41">
                  <c:v>23.532299856000002</c:v>
                </c:pt>
                <c:pt idx="42">
                  <c:v>24.600008076000002</c:v>
                </c:pt>
                <c:pt idx="43">
                  <c:v>25.427675651999998</c:v>
                </c:pt>
                <c:pt idx="44">
                  <c:v>27.183342587999999</c:v>
                </c:pt>
                <c:pt idx="45">
                  <c:v>27.678931704</c:v>
                </c:pt>
                <c:pt idx="46">
                  <c:v>28.063328388000002</c:v>
                </c:pt>
                <c:pt idx="47">
                  <c:v>27.787809743999997</c:v>
                </c:pt>
                <c:pt idx="48">
                  <c:v>26.9368248</c:v>
                </c:pt>
                <c:pt idx="49">
                  <c:v>25.805342904000003</c:v>
                </c:pt>
                <c:pt idx="50">
                  <c:v>23.631698700000001</c:v>
                </c:pt>
                <c:pt idx="51">
                  <c:v>21.601268232000002</c:v>
                </c:pt>
                <c:pt idx="52">
                  <c:v>18.55555464</c:v>
                </c:pt>
                <c:pt idx="53">
                  <c:v>16.070992631999999</c:v>
                </c:pt>
                <c:pt idx="54">
                  <c:v>13.616537868</c:v>
                </c:pt>
                <c:pt idx="55">
                  <c:v>11.701655304000001</c:v>
                </c:pt>
                <c:pt idx="56">
                  <c:v>9.1154378759999997</c:v>
                </c:pt>
                <c:pt idx="57">
                  <c:v>7.5086217360000003</c:v>
                </c:pt>
                <c:pt idx="58">
                  <c:v>5.5126776360000003</c:v>
                </c:pt>
                <c:pt idx="59">
                  <c:v>4.0966236360000003</c:v>
                </c:pt>
                <c:pt idx="60">
                  <c:v>3.0909905279999998</c:v>
                </c:pt>
                <c:pt idx="61">
                  <c:v>2.1577088880000002</c:v>
                </c:pt>
                <c:pt idx="62">
                  <c:v>1.4702529959999999</c:v>
                </c:pt>
                <c:pt idx="63">
                  <c:v>0.77133989999999997</c:v>
                </c:pt>
                <c:pt idx="64">
                  <c:v>0.47007473999999999</c:v>
                </c:pt>
                <c:pt idx="65">
                  <c:v>0.28929374399999996</c:v>
                </c:pt>
                <c:pt idx="66">
                  <c:v>0.160698696</c:v>
                </c:pt>
                <c:pt idx="67">
                  <c:v>0.16877541599999998</c:v>
                </c:pt>
                <c:pt idx="68">
                  <c:v>9.6452856000000003E-2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9-473E-9DF9-44AFA64C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5931456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ГРАФИК!$Y$1</c:f>
              <c:strCache>
                <c:ptCount val="1"/>
                <c:pt idx="0">
                  <c:v>ЭНЕРГИЯ
кВт·ч 1/100
ПРАВАЯ ШКАЛА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ГРАФИК!$Y$2:$Y$70</c:f>
              <c:numCache>
                <c:formatCode>0.0</c:formatCode>
                <c:ptCount val="69"/>
                <c:pt idx="0">
                  <c:v>3.7746431062151689E-4</c:v>
                </c:pt>
                <c:pt idx="1">
                  <c:v>1.7417495934396946E-3</c:v>
                </c:pt>
                <c:pt idx="2">
                  <c:v>8.7318861232041599E-3</c:v>
                </c:pt>
                <c:pt idx="3">
                  <c:v>1.120151642535089E-2</c:v>
                </c:pt>
                <c:pt idx="4">
                  <c:v>1.175383753395203E-2</c:v>
                </c:pt>
                <c:pt idx="5">
                  <c:v>1.6767679806093515E-2</c:v>
                </c:pt>
                <c:pt idx="6">
                  <c:v>2.9311576880563527E-2</c:v>
                </c:pt>
                <c:pt idx="7">
                  <c:v>3.3466149767383963E-2</c:v>
                </c:pt>
                <c:pt idx="8">
                  <c:v>4.0212320939830425E-2</c:v>
                </c:pt>
                <c:pt idx="9">
                  <c:v>5.5452055960422166E-2</c:v>
                </c:pt>
                <c:pt idx="10">
                  <c:v>6.8465453203050822E-2</c:v>
                </c:pt>
                <c:pt idx="11">
                  <c:v>0.10729139222827784</c:v>
                </c:pt>
                <c:pt idx="12">
                  <c:v>0.13210096901699933</c:v>
                </c:pt>
                <c:pt idx="13">
                  <c:v>0.1440415708320362</c:v>
                </c:pt>
                <c:pt idx="14">
                  <c:v>0.20059727161640922</c:v>
                </c:pt>
                <c:pt idx="15">
                  <c:v>0.29885793426940938</c:v>
                </c:pt>
                <c:pt idx="16">
                  <c:v>0.36580900797198218</c:v>
                </c:pt>
                <c:pt idx="17">
                  <c:v>0.42720402160603288</c:v>
                </c:pt>
                <c:pt idx="18">
                  <c:v>0.47315006162868789</c:v>
                </c:pt>
                <c:pt idx="19">
                  <c:v>0.54132047688913465</c:v>
                </c:pt>
                <c:pt idx="20">
                  <c:v>0.67066045455940582</c:v>
                </c:pt>
                <c:pt idx="21">
                  <c:v>0.7505625447122799</c:v>
                </c:pt>
                <c:pt idx="22">
                  <c:v>0.8246138797329291</c:v>
                </c:pt>
                <c:pt idx="23">
                  <c:v>1.0147600809960107</c:v>
                </c:pt>
                <c:pt idx="24">
                  <c:v>1.1085763702760207</c:v>
                </c:pt>
                <c:pt idx="25">
                  <c:v>1.2879859442902282</c:v>
                </c:pt>
                <c:pt idx="26">
                  <c:v>1.5317795560093845</c:v>
                </c:pt>
                <c:pt idx="27">
                  <c:v>1.879872614022444</c:v>
                </c:pt>
                <c:pt idx="28">
                  <c:v>2.1468276217141393</c:v>
                </c:pt>
                <c:pt idx="29">
                  <c:v>2.4993556583984291</c:v>
                </c:pt>
                <c:pt idx="30">
                  <c:v>2.8532315337016798</c:v>
                </c:pt>
                <c:pt idx="31">
                  <c:v>3.3037461234566559</c:v>
                </c:pt>
                <c:pt idx="32">
                  <c:v>4.3606194279206889</c:v>
                </c:pt>
                <c:pt idx="33">
                  <c:v>5.3663759991705016</c:v>
                </c:pt>
                <c:pt idx="34">
                  <c:v>4.6081635277183839</c:v>
                </c:pt>
                <c:pt idx="35">
                  <c:v>3.6908041097901272</c:v>
                </c:pt>
                <c:pt idx="36">
                  <c:v>3.4484522428967428</c:v>
                </c:pt>
                <c:pt idx="37">
                  <c:v>3.3896297443603078</c:v>
                </c:pt>
                <c:pt idx="38">
                  <c:v>3.405963520711254</c:v>
                </c:pt>
                <c:pt idx="39">
                  <c:v>3.618685202942022</c:v>
                </c:pt>
                <c:pt idx="40">
                  <c:v>3.8652247630848784</c:v>
                </c:pt>
                <c:pt idx="41">
                  <c:v>4.4502687206480145</c:v>
                </c:pt>
                <c:pt idx="42">
                  <c:v>4.9943760311452365</c:v>
                </c:pt>
                <c:pt idx="43">
                  <c:v>5.5742941094088314</c:v>
                </c:pt>
                <c:pt idx="44">
                  <c:v>6.4769388890220565</c:v>
                </c:pt>
                <c:pt idx="45">
                  <c:v>7.2214105782264628</c:v>
                </c:pt>
                <c:pt idx="46">
                  <c:v>8.0846476644289051</c:v>
                </c:pt>
                <c:pt idx="47">
                  <c:v>8.9235926038834812</c:v>
                </c:pt>
                <c:pt idx="48">
                  <c:v>9.7461623191901783</c:v>
                </c:pt>
                <c:pt idx="49">
                  <c:v>10.646778850607598</c:v>
                </c:pt>
                <c:pt idx="50">
                  <c:v>11.269061989252904</c:v>
                </c:pt>
                <c:pt idx="51">
                  <c:v>12.087359936806358</c:v>
                </c:pt>
                <c:pt idx="52">
                  <c:v>12.392312037681268</c:v>
                </c:pt>
                <c:pt idx="53">
                  <c:v>13.055747674539059</c:v>
                </c:pt>
                <c:pt idx="54">
                  <c:v>13.745830261597991</c:v>
                </c:pt>
                <c:pt idx="55">
                  <c:v>15.036133285589637</c:v>
                </c:pt>
                <c:pt idx="56">
                  <c:v>15.321312439230269</c:v>
                </c:pt>
                <c:pt idx="57">
                  <c:v>13.196459015683024</c:v>
                </c:pt>
                <c:pt idx="58">
                  <c:v>13.506060208200001</c:v>
                </c:pt>
                <c:pt idx="59">
                  <c:v>10.0367279082</c:v>
                </c:pt>
                <c:pt idx="60">
                  <c:v>7.5729267936000007</c:v>
                </c:pt>
                <c:pt idx="61">
                  <c:v>5.2863867756000005</c:v>
                </c:pt>
                <c:pt idx="62">
                  <c:v>3.6021198401999999</c:v>
                </c:pt>
                <c:pt idx="63">
                  <c:v>1.8897827550000001</c:v>
                </c:pt>
                <c:pt idx="64">
                  <c:v>1.151683113</c:v>
                </c:pt>
                <c:pt idx="65">
                  <c:v>0.70876967280000003</c:v>
                </c:pt>
                <c:pt idx="66">
                  <c:v>0.39371180519999993</c:v>
                </c:pt>
                <c:pt idx="67">
                  <c:v>0.41349976919999998</c:v>
                </c:pt>
                <c:pt idx="68">
                  <c:v>0.2363094972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9-473E-9DF9-44AFA64C2A40}"/>
            </c:ext>
          </c:extLst>
        </c:ser>
        <c:ser>
          <c:idx val="4"/>
          <c:order val="4"/>
          <c:tx>
            <c:strRef>
              <c:f>ГРАФИК!$W$1</c:f>
              <c:strCache>
                <c:ptCount val="1"/>
                <c:pt idx="0">
                  <c:v>ВОДА
куб.м
ПРАВАЯ ШКАЛА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66FF"/>
              </a:solidFill>
              <a:prstDash val="solid"/>
            </a:ln>
          </c:spPr>
          <c:invertIfNegative val="0"/>
          <c:val>
            <c:numRef>
              <c:f>ГРАФИК!$W$2:$W$70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5.7460370723801848</c:v>
                </c:pt>
                <c:pt idx="59">
                  <c:v>9.9593927453631199</c:v>
                </c:pt>
                <c:pt idx="60">
                  <c:v>11.807314978094972</c:v>
                </c:pt>
                <c:pt idx="61">
                  <c:v>11.23886655063057</c:v>
                </c:pt>
                <c:pt idx="62">
                  <c:v>9.6999862554748564</c:v>
                </c:pt>
                <c:pt idx="63">
                  <c:v>6.1601406144446331</c:v>
                </c:pt>
                <c:pt idx="64">
                  <c:v>4.4069865297959971</c:v>
                </c:pt>
                <c:pt idx="65">
                  <c:v>3.1139193999253738</c:v>
                </c:pt>
                <c:pt idx="66">
                  <c:v>1.9529162709739485</c:v>
                </c:pt>
                <c:pt idx="67">
                  <c:v>2.28546363174212</c:v>
                </c:pt>
                <c:pt idx="68">
                  <c:v>1.4400642377560258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9-473E-9DF9-44AFA64C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35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ГРАФИК!$U$1</c:f>
              <c:strCache>
                <c:ptCount val="1"/>
                <c:pt idx="0">
                  <c:v>ТЕМП. ЖИДКОСТИ НА ВЫХОДЕ
°C
ЛЕВАЯ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ГРАФИК!$U$2:$U$70</c:f>
              <c:numCache>
                <c:formatCode>0.0</c:formatCode>
                <c:ptCount val="69"/>
                <c:pt idx="0">
                  <c:v>34.99</c:v>
                </c:pt>
                <c:pt idx="1">
                  <c:v>34.99</c:v>
                </c:pt>
                <c:pt idx="2">
                  <c:v>34.99</c:v>
                </c:pt>
                <c:pt idx="3">
                  <c:v>34.99</c:v>
                </c:pt>
                <c:pt idx="4">
                  <c:v>34.99</c:v>
                </c:pt>
                <c:pt idx="5">
                  <c:v>34.99</c:v>
                </c:pt>
                <c:pt idx="6">
                  <c:v>34.99</c:v>
                </c:pt>
                <c:pt idx="7">
                  <c:v>34.99</c:v>
                </c:pt>
                <c:pt idx="8">
                  <c:v>34.99</c:v>
                </c:pt>
                <c:pt idx="9">
                  <c:v>34.99</c:v>
                </c:pt>
                <c:pt idx="10">
                  <c:v>34.99</c:v>
                </c:pt>
                <c:pt idx="11">
                  <c:v>34.99</c:v>
                </c:pt>
                <c:pt idx="12">
                  <c:v>34.99</c:v>
                </c:pt>
                <c:pt idx="13">
                  <c:v>34.99</c:v>
                </c:pt>
                <c:pt idx="14">
                  <c:v>34.99</c:v>
                </c:pt>
                <c:pt idx="15">
                  <c:v>34.99</c:v>
                </c:pt>
                <c:pt idx="16">
                  <c:v>34.99</c:v>
                </c:pt>
                <c:pt idx="17">
                  <c:v>34.99</c:v>
                </c:pt>
                <c:pt idx="18">
                  <c:v>34.99</c:v>
                </c:pt>
                <c:pt idx="19">
                  <c:v>34.99</c:v>
                </c:pt>
                <c:pt idx="20">
                  <c:v>34.99</c:v>
                </c:pt>
                <c:pt idx="21">
                  <c:v>34.99</c:v>
                </c:pt>
                <c:pt idx="22">
                  <c:v>34.99</c:v>
                </c:pt>
                <c:pt idx="23">
                  <c:v>34.99</c:v>
                </c:pt>
                <c:pt idx="24">
                  <c:v>34.99</c:v>
                </c:pt>
                <c:pt idx="25">
                  <c:v>34.99</c:v>
                </c:pt>
                <c:pt idx="26">
                  <c:v>34.99</c:v>
                </c:pt>
                <c:pt idx="27">
                  <c:v>34.99</c:v>
                </c:pt>
                <c:pt idx="28">
                  <c:v>34.99</c:v>
                </c:pt>
                <c:pt idx="29">
                  <c:v>34.99</c:v>
                </c:pt>
                <c:pt idx="30">
                  <c:v>34.99</c:v>
                </c:pt>
                <c:pt idx="31">
                  <c:v>34.99</c:v>
                </c:pt>
                <c:pt idx="32">
                  <c:v>34.99</c:v>
                </c:pt>
                <c:pt idx="33">
                  <c:v>34.99</c:v>
                </c:pt>
                <c:pt idx="34">
                  <c:v>34.99</c:v>
                </c:pt>
                <c:pt idx="35">
                  <c:v>34.99</c:v>
                </c:pt>
                <c:pt idx="36">
                  <c:v>34.99</c:v>
                </c:pt>
                <c:pt idx="37">
                  <c:v>34.99</c:v>
                </c:pt>
                <c:pt idx="38">
                  <c:v>34.99</c:v>
                </c:pt>
                <c:pt idx="39">
                  <c:v>34.99</c:v>
                </c:pt>
                <c:pt idx="40">
                  <c:v>34.99</c:v>
                </c:pt>
                <c:pt idx="41">
                  <c:v>34.99</c:v>
                </c:pt>
                <c:pt idx="42">
                  <c:v>34.99</c:v>
                </c:pt>
                <c:pt idx="43">
                  <c:v>34.99</c:v>
                </c:pt>
                <c:pt idx="44">
                  <c:v>34.99</c:v>
                </c:pt>
                <c:pt idx="45">
                  <c:v>34.99</c:v>
                </c:pt>
                <c:pt idx="46">
                  <c:v>34.99</c:v>
                </c:pt>
                <c:pt idx="47">
                  <c:v>34.99</c:v>
                </c:pt>
                <c:pt idx="48">
                  <c:v>34.99</c:v>
                </c:pt>
                <c:pt idx="49">
                  <c:v>34.99</c:v>
                </c:pt>
                <c:pt idx="50">
                  <c:v>34.99</c:v>
                </c:pt>
                <c:pt idx="51">
                  <c:v>34.99</c:v>
                </c:pt>
                <c:pt idx="52">
                  <c:v>34.99</c:v>
                </c:pt>
                <c:pt idx="53">
                  <c:v>34.99</c:v>
                </c:pt>
                <c:pt idx="54">
                  <c:v>34.99</c:v>
                </c:pt>
                <c:pt idx="55">
                  <c:v>34.99</c:v>
                </c:pt>
                <c:pt idx="56">
                  <c:v>34.99</c:v>
                </c:pt>
                <c:pt idx="57">
                  <c:v>34.99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9-473E-9DF9-44AFA64C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931456"/>
        <c:axId val="1"/>
      </c:lineChart>
      <c:lineChart>
        <c:grouping val="standard"/>
        <c:varyColors val="0"/>
        <c:ser>
          <c:idx val="2"/>
          <c:order val="2"/>
          <c:tx>
            <c:strRef>
              <c:f>ГРАФИК!$X$1</c:f>
              <c:strCache>
                <c:ptCount val="1"/>
                <c:pt idx="0">
                  <c:v>МОЩНОСТЬ
кВт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ГРАФИК!$X$2:$X$70</c:f>
              <c:numCache>
                <c:formatCode>0.0</c:formatCode>
                <c:ptCount val="69"/>
                <c:pt idx="0">
                  <c:v>0.46744991512228512</c:v>
                </c:pt>
                <c:pt idx="1">
                  <c:v>0.47933910864224999</c:v>
                </c:pt>
                <c:pt idx="2">
                  <c:v>0.49154563819860658</c:v>
                </c:pt>
                <c:pt idx="3">
                  <c:v>0.50408480336742867</c:v>
                </c:pt>
                <c:pt idx="4">
                  <c:v>0.51697308164586098</c:v>
                </c:pt>
                <c:pt idx="5">
                  <c:v>0.53022825529315698</c:v>
                </c:pt>
                <c:pt idx="6">
                  <c:v>0.54386955534896531</c:v>
                </c:pt>
                <c:pt idx="7">
                  <c:v>0.55791782557353509</c:v>
                </c:pt>
                <c:pt idx="8">
                  <c:v>0.57239570955446673</c:v>
                </c:pt>
                <c:pt idx="9">
                  <c:v>0.58732786482648391</c:v>
                </c:pt>
                <c:pt idx="10">
                  <c:v>0.60274120857740798</c:v>
                </c:pt>
                <c:pt idx="11">
                  <c:v>0.61866520039368444</c:v>
                </c:pt>
                <c:pt idx="12">
                  <c:v>0.63513216856832655</c:v>
                </c:pt>
                <c:pt idx="13">
                  <c:v>0.65217768779808272</c:v>
                </c:pt>
                <c:pt idx="14">
                  <c:v>0.66984101769175031</c:v>
                </c:pt>
                <c:pt idx="15">
                  <c:v>0.68816561346990091</c:v>
                </c:pt>
                <c:pt idx="16">
                  <c:v>0.70719972264932818</c:v>
                </c:pt>
                <c:pt idx="17">
                  <c:v>0.7269970844901027</c:v>
                </c:pt>
                <c:pt idx="18">
                  <c:v>0.74761775268915642</c:v>
                </c:pt>
                <c:pt idx="19">
                  <c:v>0.76912906642490675</c:v>
                </c:pt>
                <c:pt idx="20">
                  <c:v>0.79160680064256239</c:v>
                </c:pt>
                <c:pt idx="21">
                  <c:v>0.81513653374473916</c:v>
                </c:pt>
                <c:pt idx="22">
                  <c:v>0.83981528004210315</c:v>
                </c:pt>
                <c:pt idx="23">
                  <c:v>0.86575344598314874</c:v>
                </c:pt>
                <c:pt idx="24">
                  <c:v>0.89307718405998404</c:v>
                </c:pt>
                <c:pt idx="25">
                  <c:v>0.92193123736088323</c:v>
                </c:pt>
                <c:pt idx="26">
                  <c:v>0.95248239232484488</c:v>
                </c:pt>
                <c:pt idx="27">
                  <c:v>0.98492368911777017</c:v>
                </c:pt>
                <c:pt idx="28">
                  <c:v>1.0194795805914034</c:v>
                </c:pt>
                <c:pt idx="29">
                  <c:v>1.056412285275298</c:v>
                </c:pt>
                <c:pt idx="30">
                  <c:v>1.0960296517826711</c:v>
                </c:pt>
                <c:pt idx="31">
                  <c:v>1.1386949476049772</c:v>
                </c:pt>
                <c:pt idx="32">
                  <c:v>1.1848391132103862</c:v>
                </c:pt>
                <c:pt idx="33">
                  <c:v>1.2349761948668019</c:v>
                </c:pt>
                <c:pt idx="34">
                  <c:v>1.2897229040271645</c:v>
                </c:pt>
                <c:pt idx="35">
                  <c:v>1.3498235722979179</c:v>
                </c:pt>
                <c:pt idx="36">
                  <c:v>1.4161822149232239</c:v>
                </c:pt>
                <c:pt idx="37">
                  <c:v>1.4899040349330506</c:v>
                </c:pt>
                <c:pt idx="38">
                  <c:v>1.5723495723318537</c:v>
                </c:pt>
                <c:pt idx="39">
                  <c:v>1.6652059441479823</c:v>
                </c:pt>
                <c:pt idx="40">
                  <c:v>1.7705814077451134</c:v>
                </c:pt>
                <c:pt idx="41">
                  <c:v>1.8911320813861445</c:v>
                </c:pt>
                <c:pt idx="42">
                  <c:v>2.0302334924913286</c:v>
                </c:pt>
                <c:pt idx="43">
                  <c:v>2.1922153584534922</c:v>
                </c:pt>
                <c:pt idx="44">
                  <c:v>2.3826867016278124</c:v>
                </c:pt>
                <c:pt idx="45">
                  <c:v>2.6089917976071546</c:v>
                </c:pt>
                <c:pt idx="46">
                  <c:v>2.8808584472417516</c:v>
                </c:pt>
                <c:pt idx="47">
                  <c:v>3.2113335617645364</c:v>
                </c:pt>
                <c:pt idx="48">
                  <c:v>3.6181555886981078</c:v>
                </c:pt>
                <c:pt idx="49">
                  <c:v>4.1258040593435696</c:v>
                </c:pt>
                <c:pt idx="50">
                  <c:v>4.7686212202988632</c:v>
                </c:pt>
                <c:pt idx="51">
                  <c:v>5.5956714240047312</c:v>
                </c:pt>
                <c:pt idx="52">
                  <c:v>6.6784918468388446</c:v>
                </c:pt>
                <c:pt idx="53">
                  <c:v>8.1237966897843705</c:v>
                </c:pt>
                <c:pt idx="54">
                  <c:v>10.094952472391562</c:v>
                </c:pt>
                <c:pt idx="55">
                  <c:v>12.849578025469444</c:v>
                </c:pt>
                <c:pt idx="56">
                  <c:v>16.808092652981259</c:v>
                </c:pt>
                <c:pt idx="57">
                  <c:v>17.575075000000005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9-473E-9DF9-44AFA64C2A40}"/>
            </c:ext>
          </c:extLst>
        </c:ser>
        <c:ser>
          <c:idx val="5"/>
          <c:order val="5"/>
          <c:tx>
            <c:strRef>
              <c:f>ГРАФИК!$V$1</c:f>
              <c:strCache>
                <c:ptCount val="1"/>
                <c:pt idx="0">
                  <c:v>РАСХОД ПРИ РАСПЫЛЕНИИ
л/мин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ГРАФИК!$V$2:$V$70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1.7372190224632564</c:v>
                </c:pt>
                <c:pt idx="59">
                  <c:v>4.0518703654080399</c:v>
                </c:pt>
                <c:pt idx="60">
                  <c:v>6.3665217083528223</c:v>
                </c:pt>
                <c:pt idx="61">
                  <c:v>8.6811730512976162</c:v>
                </c:pt>
                <c:pt idx="62">
                  <c:v>10.995824394242391</c:v>
                </c:pt>
                <c:pt idx="63">
                  <c:v>13.310475737187183</c:v>
                </c:pt>
                <c:pt idx="64">
                  <c:v>15.625127080131968</c:v>
                </c:pt>
                <c:pt idx="65">
                  <c:v>17.939778423076753</c:v>
                </c:pt>
                <c:pt idx="66">
                  <c:v>20.254429766021545</c:v>
                </c:pt>
                <c:pt idx="67">
                  <c:v>22.569081108966326</c:v>
                </c:pt>
                <c:pt idx="68">
                  <c:v>24.883732451911111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9-473E-9DF9-44AFA64C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4593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ТЕМПЕРАТУРА ПО СУХОМУ ТЕРМОМЕТРУ [°C]</a:t>
                </a:r>
              </a:p>
            </c:rich>
          </c:tx>
          <c:layout>
            <c:manualLayout>
              <c:xMode val="edge"/>
              <c:yMode val="edge"/>
              <c:x val="0.4161826035583191"/>
              <c:y val="0.941204157480314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593145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468644371483085"/>
          <c:y val="7.3599999999999999E-2"/>
          <c:w val="0.7297050876020571"/>
          <c:h val="8.6400000000000005E-2"/>
        </c:manualLayout>
      </c:layout>
      <c:overlay val="0"/>
      <c:spPr>
        <a:solidFill>
          <a:srgbClr val="FFFFFF"/>
        </a:solidFill>
        <a:ln w="635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chemeClr val="bg1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(ДЛЯ БОЛЬШИХ СИСТЕМ)'!$Z$1</c:f>
          <c:strCache>
            <c:ptCount val="1"/>
            <c:pt idx="0">
              <c:v>Характеристики Abatigo для климатических условий вг.МОСКВА</c:v>
            </c:pt>
          </c:strCache>
        </c:strRef>
      </c:tx>
      <c:overlay val="0"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28033995750531E-2"/>
          <c:y val="0.17813350131233596"/>
          <c:w val="0.89492153480814896"/>
          <c:h val="0.70880067191601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'ГРАФИК (ДЛЯ БОЛЬШИХ СИСТЕМ)'!$T$1</c:f>
              <c:strCache>
                <c:ptCount val="1"/>
                <c:pt idx="0">
                  <c:v>ЧАСЫ
1/10
ЛЕВАЯ ШКАЛА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7F7"/>
                </a:gs>
              </a:gsLst>
              <a:lin ang="0" scaled="1"/>
            </a:gradFill>
            <a:ln w="12700">
              <a:solidFill>
                <a:srgbClr val="DD0806"/>
              </a:solidFill>
              <a:prstDash val="solid"/>
            </a:ln>
          </c:spPr>
          <c:invertIfNegative val="0"/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СИСТЕМ)'!$T$2:$T$70</c:f>
              <c:numCache>
                <c:formatCode>0.0</c:formatCode>
                <c:ptCount val="69"/>
                <c:pt idx="0">
                  <c:v>8.0749680000000001E-3</c:v>
                </c:pt>
                <c:pt idx="1">
                  <c:v>3.6336479999999997E-2</c:v>
                </c:pt>
                <c:pt idx="2">
                  <c:v>0.177641412</c:v>
                </c:pt>
                <c:pt idx="3">
                  <c:v>0.22221492000000001</c:v>
                </c:pt>
                <c:pt idx="4">
                  <c:v>0.22735879200000003</c:v>
                </c:pt>
                <c:pt idx="5">
                  <c:v>0.31623512399999998</c:v>
                </c:pt>
                <c:pt idx="6">
                  <c:v>0.53894498400000002</c:v>
                </c:pt>
                <c:pt idx="7">
                  <c:v>0.59984012399999997</c:v>
                </c:pt>
                <c:pt idx="8">
                  <c:v>0.702526596</c:v>
                </c:pt>
                <c:pt idx="9">
                  <c:v>0.9441414119999999</c:v>
                </c:pt>
                <c:pt idx="10">
                  <c:v>1.135901316</c:v>
                </c:pt>
                <c:pt idx="11">
                  <c:v>1.734239976</c:v>
                </c:pt>
                <c:pt idx="12">
                  <c:v>2.0798973119999999</c:v>
                </c:pt>
                <c:pt idx="13">
                  <c:v>2.2086246360000001</c:v>
                </c:pt>
                <c:pt idx="14">
                  <c:v>2.9946997319999999</c:v>
                </c:pt>
                <c:pt idx="15">
                  <c:v>4.3428199319999994</c:v>
                </c:pt>
                <c:pt idx="16">
                  <c:v>5.1726407160000001</c:v>
                </c:pt>
                <c:pt idx="17">
                  <c:v>5.8762824600000005</c:v>
                </c:pt>
                <c:pt idx="18">
                  <c:v>6.328769748</c:v>
                </c:pt>
                <c:pt idx="19">
                  <c:v>7.0380967319999996</c:v>
                </c:pt>
                <c:pt idx="20">
                  <c:v>8.4721411440000001</c:v>
                </c:pt>
                <c:pt idx="21">
                  <c:v>9.2078138280000008</c:v>
                </c:pt>
                <c:pt idx="22">
                  <c:v>9.8189911439999999</c:v>
                </c:pt>
                <c:pt idx="23">
                  <c:v>11.721120899999999</c:v>
                </c:pt>
                <c:pt idx="24">
                  <c:v>12.412996211999999</c:v>
                </c:pt>
                <c:pt idx="25">
                  <c:v>13.970520708</c:v>
                </c:pt>
                <c:pt idx="26">
                  <c:v>16.081972415999999</c:v>
                </c:pt>
                <c:pt idx="27">
                  <c:v>19.086479843999999</c:v>
                </c:pt>
                <c:pt idx="28">
                  <c:v>21.058073772</c:v>
                </c:pt>
                <c:pt idx="29">
                  <c:v>23.658903756000001</c:v>
                </c:pt>
                <c:pt idx="30">
                  <c:v>26.032430135999999</c:v>
                </c:pt>
                <c:pt idx="31">
                  <c:v>29.013443244000001</c:v>
                </c:pt>
                <c:pt idx="32">
                  <c:v>36.803472971999994</c:v>
                </c:pt>
                <c:pt idx="33">
                  <c:v>43.453274820000004</c:v>
                </c:pt>
                <c:pt idx="34">
                  <c:v>35.729872776000001</c:v>
                </c:pt>
                <c:pt idx="35">
                  <c:v>27.342863063999999</c:v>
                </c:pt>
                <c:pt idx="36">
                  <c:v>24.350342820000002</c:v>
                </c:pt>
                <c:pt idx="37">
                  <c:v>22.750658196</c:v>
                </c:pt>
                <c:pt idx="38">
                  <c:v>21.661617623999998</c:v>
                </c:pt>
                <c:pt idx="39">
                  <c:v>21.731157132</c:v>
                </c:pt>
                <c:pt idx="40">
                  <c:v>21.83025726</c:v>
                </c:pt>
                <c:pt idx="41">
                  <c:v>23.532299856000002</c:v>
                </c:pt>
                <c:pt idx="42">
                  <c:v>24.600008076000002</c:v>
                </c:pt>
                <c:pt idx="43">
                  <c:v>25.427675651999998</c:v>
                </c:pt>
                <c:pt idx="44">
                  <c:v>27.183342587999999</c:v>
                </c:pt>
                <c:pt idx="45">
                  <c:v>27.678931704</c:v>
                </c:pt>
                <c:pt idx="46">
                  <c:v>28.063328388000002</c:v>
                </c:pt>
                <c:pt idx="47">
                  <c:v>27.787809743999997</c:v>
                </c:pt>
                <c:pt idx="48">
                  <c:v>26.9368248</c:v>
                </c:pt>
                <c:pt idx="49">
                  <c:v>25.805342904000003</c:v>
                </c:pt>
                <c:pt idx="50">
                  <c:v>23.631698700000001</c:v>
                </c:pt>
                <c:pt idx="51">
                  <c:v>21.601268232000002</c:v>
                </c:pt>
                <c:pt idx="52">
                  <c:v>18.55555464</c:v>
                </c:pt>
                <c:pt idx="53">
                  <c:v>16.070992631999999</c:v>
                </c:pt>
                <c:pt idx="54">
                  <c:v>13.616537868</c:v>
                </c:pt>
                <c:pt idx="55">
                  <c:v>11.701655304000001</c:v>
                </c:pt>
                <c:pt idx="56">
                  <c:v>9.1154378759999997</c:v>
                </c:pt>
                <c:pt idx="57">
                  <c:v>7.5086217360000003</c:v>
                </c:pt>
                <c:pt idx="58">
                  <c:v>5.5126776360000003</c:v>
                </c:pt>
                <c:pt idx="59">
                  <c:v>4.0966236360000003</c:v>
                </c:pt>
                <c:pt idx="60">
                  <c:v>3.0909905279999998</c:v>
                </c:pt>
                <c:pt idx="61">
                  <c:v>2.1577088880000002</c:v>
                </c:pt>
                <c:pt idx="62">
                  <c:v>1.4702529959999999</c:v>
                </c:pt>
                <c:pt idx="63">
                  <c:v>0.77133989999999997</c:v>
                </c:pt>
                <c:pt idx="64">
                  <c:v>0.47007473999999999</c:v>
                </c:pt>
                <c:pt idx="65">
                  <c:v>0.28929374399999996</c:v>
                </c:pt>
                <c:pt idx="66">
                  <c:v>0.160698696</c:v>
                </c:pt>
                <c:pt idx="67">
                  <c:v>0.16877541599999998</c:v>
                </c:pt>
                <c:pt idx="68">
                  <c:v>9.6452856000000003E-2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B-407A-8994-201DDF209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6344752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'ГРАФИК (ДЛЯ БОЛЬШИХ СИСТЕМ)'!$Y$1</c:f>
              <c:strCache>
                <c:ptCount val="1"/>
                <c:pt idx="0">
                  <c:v>ЭНЕРГИЯ
кВт·ч 1/100
ПРАВАЯ ШКАЛА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'ГРАФИК (ДЛЯ БОЛЬШИХ СИСТЕМ)'!$Y$2:$Y$70</c:f>
              <c:numCache>
                <c:formatCode>0.0</c:formatCode>
                <c:ptCount val="69"/>
                <c:pt idx="0">
                  <c:v>3.7746431062151689E-4</c:v>
                </c:pt>
                <c:pt idx="1">
                  <c:v>1.7417495934396946E-3</c:v>
                </c:pt>
                <c:pt idx="2">
                  <c:v>8.7318861232041599E-3</c:v>
                </c:pt>
                <c:pt idx="3">
                  <c:v>1.120151642535089E-2</c:v>
                </c:pt>
                <c:pt idx="4">
                  <c:v>1.175383753395203E-2</c:v>
                </c:pt>
                <c:pt idx="5">
                  <c:v>1.6767679806093515E-2</c:v>
                </c:pt>
                <c:pt idx="6">
                  <c:v>2.9311576880563527E-2</c:v>
                </c:pt>
                <c:pt idx="7">
                  <c:v>3.3466149767383963E-2</c:v>
                </c:pt>
                <c:pt idx="8">
                  <c:v>4.0212320939830425E-2</c:v>
                </c:pt>
                <c:pt idx="9">
                  <c:v>5.5452055960422166E-2</c:v>
                </c:pt>
                <c:pt idx="10">
                  <c:v>6.8465453203050822E-2</c:v>
                </c:pt>
                <c:pt idx="11">
                  <c:v>0.10729139222827784</c:v>
                </c:pt>
                <c:pt idx="12">
                  <c:v>0.13210096901699933</c:v>
                </c:pt>
                <c:pt idx="13">
                  <c:v>0.1440415708320362</c:v>
                </c:pt>
                <c:pt idx="14">
                  <c:v>0.20059727161640922</c:v>
                </c:pt>
                <c:pt idx="15">
                  <c:v>0.29885793426940938</c:v>
                </c:pt>
                <c:pt idx="16">
                  <c:v>0.36580900797198218</c:v>
                </c:pt>
                <c:pt idx="17">
                  <c:v>0.42720402160603288</c:v>
                </c:pt>
                <c:pt idx="18">
                  <c:v>0.47315006162868789</c:v>
                </c:pt>
                <c:pt idx="19">
                  <c:v>0.54132047688913465</c:v>
                </c:pt>
                <c:pt idx="20">
                  <c:v>0.67066045455940582</c:v>
                </c:pt>
                <c:pt idx="21">
                  <c:v>0.7505625447122799</c:v>
                </c:pt>
                <c:pt idx="22">
                  <c:v>0.8246138797329291</c:v>
                </c:pt>
                <c:pt idx="23">
                  <c:v>1.0147600809960107</c:v>
                </c:pt>
                <c:pt idx="24">
                  <c:v>1.1085763702760207</c:v>
                </c:pt>
                <c:pt idx="25">
                  <c:v>1.2879859442902282</c:v>
                </c:pt>
                <c:pt idx="26">
                  <c:v>1.5317795560093845</c:v>
                </c:pt>
                <c:pt idx="27">
                  <c:v>1.879872614022444</c:v>
                </c:pt>
                <c:pt idx="28">
                  <c:v>2.1468276217141393</c:v>
                </c:pt>
                <c:pt idx="29">
                  <c:v>2.4993556583984291</c:v>
                </c:pt>
                <c:pt idx="30">
                  <c:v>2.8532315337016798</c:v>
                </c:pt>
                <c:pt idx="31">
                  <c:v>3.3037461234566559</c:v>
                </c:pt>
                <c:pt idx="32">
                  <c:v>4.3606194279206889</c:v>
                </c:pt>
                <c:pt idx="33">
                  <c:v>5.3663759991705016</c:v>
                </c:pt>
                <c:pt idx="34">
                  <c:v>4.6081635277183839</c:v>
                </c:pt>
                <c:pt idx="35">
                  <c:v>3.6908041097901272</c:v>
                </c:pt>
                <c:pt idx="36">
                  <c:v>3.4484522428967428</c:v>
                </c:pt>
                <c:pt idx="37">
                  <c:v>3.3896297443603078</c:v>
                </c:pt>
                <c:pt idx="38">
                  <c:v>3.405963520711254</c:v>
                </c:pt>
                <c:pt idx="39">
                  <c:v>3.618685202942022</c:v>
                </c:pt>
                <c:pt idx="40">
                  <c:v>3.8652247630848784</c:v>
                </c:pt>
                <c:pt idx="41">
                  <c:v>4.4502687206480145</c:v>
                </c:pt>
                <c:pt idx="42">
                  <c:v>4.9943760311452365</c:v>
                </c:pt>
                <c:pt idx="43">
                  <c:v>5.5742941094088314</c:v>
                </c:pt>
                <c:pt idx="44">
                  <c:v>6.4769388890220565</c:v>
                </c:pt>
                <c:pt idx="45">
                  <c:v>7.2214105782264628</c:v>
                </c:pt>
                <c:pt idx="46">
                  <c:v>8.0846476644289051</c:v>
                </c:pt>
                <c:pt idx="47">
                  <c:v>8.9235926038834812</c:v>
                </c:pt>
                <c:pt idx="48">
                  <c:v>9.7461623191901783</c:v>
                </c:pt>
                <c:pt idx="49">
                  <c:v>10.646778850607598</c:v>
                </c:pt>
                <c:pt idx="50">
                  <c:v>11.269061989252904</c:v>
                </c:pt>
                <c:pt idx="51">
                  <c:v>12.087359936806358</c:v>
                </c:pt>
                <c:pt idx="52">
                  <c:v>12.392312037681268</c:v>
                </c:pt>
                <c:pt idx="53">
                  <c:v>13.055747674539059</c:v>
                </c:pt>
                <c:pt idx="54">
                  <c:v>13.745830261597991</c:v>
                </c:pt>
                <c:pt idx="55">
                  <c:v>15.036133285589637</c:v>
                </c:pt>
                <c:pt idx="56">
                  <c:v>15.321312439230269</c:v>
                </c:pt>
                <c:pt idx="57">
                  <c:v>13.196459015683024</c:v>
                </c:pt>
                <c:pt idx="58">
                  <c:v>13.506060208200001</c:v>
                </c:pt>
                <c:pt idx="59">
                  <c:v>10.0367279082</c:v>
                </c:pt>
                <c:pt idx="60">
                  <c:v>7.5729267936000007</c:v>
                </c:pt>
                <c:pt idx="61">
                  <c:v>5.2863867756000005</c:v>
                </c:pt>
                <c:pt idx="62">
                  <c:v>3.6021198401999999</c:v>
                </c:pt>
                <c:pt idx="63">
                  <c:v>1.8897827550000001</c:v>
                </c:pt>
                <c:pt idx="64">
                  <c:v>1.151683113</c:v>
                </c:pt>
                <c:pt idx="65">
                  <c:v>0.70876967280000003</c:v>
                </c:pt>
                <c:pt idx="66">
                  <c:v>0.39371180519999993</c:v>
                </c:pt>
                <c:pt idx="67">
                  <c:v>0.41349976919999998</c:v>
                </c:pt>
                <c:pt idx="68">
                  <c:v>0.2363094972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B-407A-8994-201DDF209C51}"/>
            </c:ext>
          </c:extLst>
        </c:ser>
        <c:ser>
          <c:idx val="4"/>
          <c:order val="4"/>
          <c:tx>
            <c:strRef>
              <c:f>'ГРАФИК (ДЛЯ БОЛЬШИХ СИСТЕМ)'!$W$1</c:f>
              <c:strCache>
                <c:ptCount val="1"/>
                <c:pt idx="0">
                  <c:v>ВОДА
куб.м
ПРАВАЯ ШКАЛА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66FF"/>
              </a:solidFill>
              <a:prstDash val="solid"/>
            </a:ln>
          </c:spPr>
          <c:invertIfNegative val="0"/>
          <c:val>
            <c:numRef>
              <c:f>'ГРАФИК (ДЛЯ БОЛЬШИХ СИСТЕМ)'!$W$2:$W$70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5.7460370723801848</c:v>
                </c:pt>
                <c:pt idx="59">
                  <c:v>9.9593927453631199</c:v>
                </c:pt>
                <c:pt idx="60">
                  <c:v>11.807314978094972</c:v>
                </c:pt>
                <c:pt idx="61">
                  <c:v>11.23886655063057</c:v>
                </c:pt>
                <c:pt idx="62">
                  <c:v>9.6999862554748564</c:v>
                </c:pt>
                <c:pt idx="63">
                  <c:v>6.1601406144446331</c:v>
                </c:pt>
                <c:pt idx="64">
                  <c:v>4.4069865297959971</c:v>
                </c:pt>
                <c:pt idx="65">
                  <c:v>3.1139193999253738</c:v>
                </c:pt>
                <c:pt idx="66">
                  <c:v>1.9529162709739485</c:v>
                </c:pt>
                <c:pt idx="67">
                  <c:v>2.28546363174212</c:v>
                </c:pt>
                <c:pt idx="68">
                  <c:v>1.4400642377560258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9B-407A-8994-201DDF209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35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'ГРАФИК (ДЛЯ БОЛЬШИХ СИСТЕМ)'!$U$1</c:f>
              <c:strCache>
                <c:ptCount val="1"/>
                <c:pt idx="0">
                  <c:v>ТЕМП. ЖИДКОСТИ НА ВЫХОДЕ
°C
ЛЕВАЯ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СИСТЕМ)'!$U$2:$U$70</c:f>
              <c:numCache>
                <c:formatCode>0.0</c:formatCode>
                <c:ptCount val="69"/>
                <c:pt idx="0">
                  <c:v>34.99</c:v>
                </c:pt>
                <c:pt idx="1">
                  <c:v>34.99</c:v>
                </c:pt>
                <c:pt idx="2">
                  <c:v>34.99</c:v>
                </c:pt>
                <c:pt idx="3">
                  <c:v>34.99</c:v>
                </c:pt>
                <c:pt idx="4">
                  <c:v>34.99</c:v>
                </c:pt>
                <c:pt idx="5">
                  <c:v>34.99</c:v>
                </c:pt>
                <c:pt idx="6">
                  <c:v>34.99</c:v>
                </c:pt>
                <c:pt idx="7">
                  <c:v>34.99</c:v>
                </c:pt>
                <c:pt idx="8">
                  <c:v>34.99</c:v>
                </c:pt>
                <c:pt idx="9">
                  <c:v>34.99</c:v>
                </c:pt>
                <c:pt idx="10">
                  <c:v>34.99</c:v>
                </c:pt>
                <c:pt idx="11">
                  <c:v>34.99</c:v>
                </c:pt>
                <c:pt idx="12">
                  <c:v>34.99</c:v>
                </c:pt>
                <c:pt idx="13">
                  <c:v>34.99</c:v>
                </c:pt>
                <c:pt idx="14">
                  <c:v>34.99</c:v>
                </c:pt>
                <c:pt idx="15">
                  <c:v>34.99</c:v>
                </c:pt>
                <c:pt idx="16">
                  <c:v>34.99</c:v>
                </c:pt>
                <c:pt idx="17">
                  <c:v>34.99</c:v>
                </c:pt>
                <c:pt idx="18">
                  <c:v>34.99</c:v>
                </c:pt>
                <c:pt idx="19">
                  <c:v>34.99</c:v>
                </c:pt>
                <c:pt idx="20">
                  <c:v>34.99</c:v>
                </c:pt>
                <c:pt idx="21">
                  <c:v>34.99</c:v>
                </c:pt>
                <c:pt idx="22">
                  <c:v>34.99</c:v>
                </c:pt>
                <c:pt idx="23">
                  <c:v>34.99</c:v>
                </c:pt>
                <c:pt idx="24">
                  <c:v>34.99</c:v>
                </c:pt>
                <c:pt idx="25">
                  <c:v>34.99</c:v>
                </c:pt>
                <c:pt idx="26">
                  <c:v>34.99</c:v>
                </c:pt>
                <c:pt idx="27">
                  <c:v>34.99</c:v>
                </c:pt>
                <c:pt idx="28">
                  <c:v>34.99</c:v>
                </c:pt>
                <c:pt idx="29">
                  <c:v>34.99</c:v>
                </c:pt>
                <c:pt idx="30">
                  <c:v>34.99</c:v>
                </c:pt>
                <c:pt idx="31">
                  <c:v>34.99</c:v>
                </c:pt>
                <c:pt idx="32">
                  <c:v>34.99</c:v>
                </c:pt>
                <c:pt idx="33">
                  <c:v>34.99</c:v>
                </c:pt>
                <c:pt idx="34">
                  <c:v>34.99</c:v>
                </c:pt>
                <c:pt idx="35">
                  <c:v>34.99</c:v>
                </c:pt>
                <c:pt idx="36">
                  <c:v>34.99</c:v>
                </c:pt>
                <c:pt idx="37">
                  <c:v>34.99</c:v>
                </c:pt>
                <c:pt idx="38">
                  <c:v>34.99</c:v>
                </c:pt>
                <c:pt idx="39">
                  <c:v>34.99</c:v>
                </c:pt>
                <c:pt idx="40">
                  <c:v>34.99</c:v>
                </c:pt>
                <c:pt idx="41">
                  <c:v>34.99</c:v>
                </c:pt>
                <c:pt idx="42">
                  <c:v>34.99</c:v>
                </c:pt>
                <c:pt idx="43">
                  <c:v>34.99</c:v>
                </c:pt>
                <c:pt idx="44">
                  <c:v>34.99</c:v>
                </c:pt>
                <c:pt idx="45">
                  <c:v>34.99</c:v>
                </c:pt>
                <c:pt idx="46">
                  <c:v>34.99</c:v>
                </c:pt>
                <c:pt idx="47">
                  <c:v>34.99</c:v>
                </c:pt>
                <c:pt idx="48">
                  <c:v>34.99</c:v>
                </c:pt>
                <c:pt idx="49">
                  <c:v>34.99</c:v>
                </c:pt>
                <c:pt idx="50">
                  <c:v>34.99</c:v>
                </c:pt>
                <c:pt idx="51">
                  <c:v>34.99</c:v>
                </c:pt>
                <c:pt idx="52">
                  <c:v>34.99</c:v>
                </c:pt>
                <c:pt idx="53">
                  <c:v>34.99</c:v>
                </c:pt>
                <c:pt idx="54">
                  <c:v>34.99</c:v>
                </c:pt>
                <c:pt idx="55">
                  <c:v>34.99</c:v>
                </c:pt>
                <c:pt idx="56">
                  <c:v>34.99</c:v>
                </c:pt>
                <c:pt idx="57">
                  <c:v>34.99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9B-407A-8994-201DDF209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44752"/>
        <c:axId val="1"/>
      </c:lineChart>
      <c:lineChart>
        <c:grouping val="standard"/>
        <c:varyColors val="0"/>
        <c:ser>
          <c:idx val="2"/>
          <c:order val="2"/>
          <c:tx>
            <c:strRef>
              <c:f>'ГРАФИК (ДЛЯ БОЛЬШИХ СИСТЕМ)'!$X$1</c:f>
              <c:strCache>
                <c:ptCount val="1"/>
                <c:pt idx="0">
                  <c:v>МОЩНОСТЬ
кВт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СИСТЕМ)'!$X$2:$X$70</c:f>
              <c:numCache>
                <c:formatCode>0.0</c:formatCode>
                <c:ptCount val="69"/>
                <c:pt idx="0">
                  <c:v>0.46744991512228512</c:v>
                </c:pt>
                <c:pt idx="1">
                  <c:v>0.47933910864224999</c:v>
                </c:pt>
                <c:pt idx="2">
                  <c:v>0.49154563819860658</c:v>
                </c:pt>
                <c:pt idx="3">
                  <c:v>0.50408480336742867</c:v>
                </c:pt>
                <c:pt idx="4">
                  <c:v>0.51697308164586098</c:v>
                </c:pt>
                <c:pt idx="5">
                  <c:v>0.53022825529315698</c:v>
                </c:pt>
                <c:pt idx="6">
                  <c:v>0.54386955534896531</c:v>
                </c:pt>
                <c:pt idx="7">
                  <c:v>0.55791782557353509</c:v>
                </c:pt>
                <c:pt idx="8">
                  <c:v>0.57239570955446673</c:v>
                </c:pt>
                <c:pt idx="9">
                  <c:v>0.58732786482648391</c:v>
                </c:pt>
                <c:pt idx="10">
                  <c:v>0.60274120857740798</c:v>
                </c:pt>
                <c:pt idx="11">
                  <c:v>0.61866520039368444</c:v>
                </c:pt>
                <c:pt idx="12">
                  <c:v>0.63513216856832655</c:v>
                </c:pt>
                <c:pt idx="13">
                  <c:v>0.65217768779808272</c:v>
                </c:pt>
                <c:pt idx="14">
                  <c:v>0.66984101769175031</c:v>
                </c:pt>
                <c:pt idx="15">
                  <c:v>0.68816561346990091</c:v>
                </c:pt>
                <c:pt idx="16">
                  <c:v>0.70719972264932818</c:v>
                </c:pt>
                <c:pt idx="17">
                  <c:v>0.7269970844901027</c:v>
                </c:pt>
                <c:pt idx="18">
                  <c:v>0.74761775268915642</c:v>
                </c:pt>
                <c:pt idx="19">
                  <c:v>0.76912906642490675</c:v>
                </c:pt>
                <c:pt idx="20">
                  <c:v>0.79160680064256239</c:v>
                </c:pt>
                <c:pt idx="21">
                  <c:v>0.81513653374473916</c:v>
                </c:pt>
                <c:pt idx="22">
                  <c:v>0.83981528004210315</c:v>
                </c:pt>
                <c:pt idx="23">
                  <c:v>0.86575344598314874</c:v>
                </c:pt>
                <c:pt idx="24">
                  <c:v>0.89307718405998404</c:v>
                </c:pt>
                <c:pt idx="25">
                  <c:v>0.92193123736088323</c:v>
                </c:pt>
                <c:pt idx="26">
                  <c:v>0.95248239232484488</c:v>
                </c:pt>
                <c:pt idx="27">
                  <c:v>0.98492368911777017</c:v>
                </c:pt>
                <c:pt idx="28">
                  <c:v>1.0194795805914034</c:v>
                </c:pt>
                <c:pt idx="29">
                  <c:v>1.056412285275298</c:v>
                </c:pt>
                <c:pt idx="30">
                  <c:v>1.0960296517826711</c:v>
                </c:pt>
                <c:pt idx="31">
                  <c:v>1.1386949476049772</c:v>
                </c:pt>
                <c:pt idx="32">
                  <c:v>1.1848391132103862</c:v>
                </c:pt>
                <c:pt idx="33">
                  <c:v>1.2349761948668019</c:v>
                </c:pt>
                <c:pt idx="34">
                  <c:v>1.2897229040271645</c:v>
                </c:pt>
                <c:pt idx="35">
                  <c:v>1.3498235722979179</c:v>
                </c:pt>
                <c:pt idx="36">
                  <c:v>1.4161822149232239</c:v>
                </c:pt>
                <c:pt idx="37">
                  <c:v>1.4899040349330506</c:v>
                </c:pt>
                <c:pt idx="38">
                  <c:v>1.5723495723318537</c:v>
                </c:pt>
                <c:pt idx="39">
                  <c:v>1.6652059441479823</c:v>
                </c:pt>
                <c:pt idx="40">
                  <c:v>1.7705814077451134</c:v>
                </c:pt>
                <c:pt idx="41">
                  <c:v>1.8911320813861445</c:v>
                </c:pt>
                <c:pt idx="42">
                  <c:v>2.0302334924913286</c:v>
                </c:pt>
                <c:pt idx="43">
                  <c:v>2.1922153584534922</c:v>
                </c:pt>
                <c:pt idx="44">
                  <c:v>2.3826867016278124</c:v>
                </c:pt>
                <c:pt idx="45">
                  <c:v>2.6089917976071546</c:v>
                </c:pt>
                <c:pt idx="46">
                  <c:v>2.8808584472417516</c:v>
                </c:pt>
                <c:pt idx="47">
                  <c:v>3.2113335617645364</c:v>
                </c:pt>
                <c:pt idx="48">
                  <c:v>3.6181555886981078</c:v>
                </c:pt>
                <c:pt idx="49">
                  <c:v>4.1258040593435696</c:v>
                </c:pt>
                <c:pt idx="50">
                  <c:v>4.7686212202988632</c:v>
                </c:pt>
                <c:pt idx="51">
                  <c:v>5.5956714240047312</c:v>
                </c:pt>
                <c:pt idx="52">
                  <c:v>6.6784918468388446</c:v>
                </c:pt>
                <c:pt idx="53">
                  <c:v>8.1237966897843705</c:v>
                </c:pt>
                <c:pt idx="54">
                  <c:v>10.094952472391562</c:v>
                </c:pt>
                <c:pt idx="55">
                  <c:v>12.849578025469444</c:v>
                </c:pt>
                <c:pt idx="56">
                  <c:v>16.808092652981259</c:v>
                </c:pt>
                <c:pt idx="57">
                  <c:v>17.575075000000005</c:v>
                </c:pt>
                <c:pt idx="58">
                  <c:v>24.5</c:v>
                </c:pt>
                <c:pt idx="59">
                  <c:v>24.5</c:v>
                </c:pt>
                <c:pt idx="60">
                  <c:v>24.5</c:v>
                </c:pt>
                <c:pt idx="61">
                  <c:v>24.5</c:v>
                </c:pt>
                <c:pt idx="62">
                  <c:v>24.5</c:v>
                </c:pt>
                <c:pt idx="63">
                  <c:v>24.5</c:v>
                </c:pt>
                <c:pt idx="64">
                  <c:v>24.5</c:v>
                </c:pt>
                <c:pt idx="65">
                  <c:v>24.5</c:v>
                </c:pt>
                <c:pt idx="66">
                  <c:v>24.5</c:v>
                </c:pt>
                <c:pt idx="67">
                  <c:v>24.5</c:v>
                </c:pt>
                <c:pt idx="68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9B-407A-8994-201DDF209C51}"/>
            </c:ext>
          </c:extLst>
        </c:ser>
        <c:ser>
          <c:idx val="5"/>
          <c:order val="5"/>
          <c:tx>
            <c:strRef>
              <c:f>'ГРАФИК (ДЛЯ БОЛЬШИХ СИСТЕМ)'!$V$1</c:f>
              <c:strCache>
                <c:ptCount val="1"/>
                <c:pt idx="0">
                  <c:v>РАСХОД ПРИ РАСПЫЛЕНИИ
л/мин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'ГРАФИК (ДЛЯ БОЛЬШИХ СИСТЕМ)'!$V$2:$V$70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1.7372190224632564</c:v>
                </c:pt>
                <c:pt idx="59">
                  <c:v>4.0518703654080399</c:v>
                </c:pt>
                <c:pt idx="60">
                  <c:v>6.3665217083528223</c:v>
                </c:pt>
                <c:pt idx="61">
                  <c:v>8.6811730512976162</c:v>
                </c:pt>
                <c:pt idx="62">
                  <c:v>10.995824394242391</c:v>
                </c:pt>
                <c:pt idx="63">
                  <c:v>13.310475737187183</c:v>
                </c:pt>
                <c:pt idx="64">
                  <c:v>15.625127080131968</c:v>
                </c:pt>
                <c:pt idx="65">
                  <c:v>17.939778423076753</c:v>
                </c:pt>
                <c:pt idx="66">
                  <c:v>20.254429766021545</c:v>
                </c:pt>
                <c:pt idx="67">
                  <c:v>22.569081108966326</c:v>
                </c:pt>
                <c:pt idx="68">
                  <c:v>24.883732451911111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9B-407A-8994-201DDF209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4634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 sz="1200" b="1" i="0" baseline="0">
                    <a:effectLst/>
                  </a:rPr>
                  <a:t>ТЕМПЕРАТУРА ПО СУХОМУ ТЕРМОМЕТРУ [°C]</a:t>
                </a:r>
                <a:endParaRPr lang="ru-RU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4361187785106201"/>
              <c:y val="0.934804157480314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63447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468644371483085"/>
          <c:y val="7.3599999999999999E-2"/>
          <c:w val="0.7297050876020571"/>
          <c:h val="8.6400000000000005E-2"/>
        </c:manualLayout>
      </c:layout>
      <c:overlay val="0"/>
      <c:spPr>
        <a:solidFill>
          <a:srgbClr val="FFFFFF"/>
        </a:solidFill>
        <a:ln w="635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chemeClr val="bg1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4</xdr:row>
      <xdr:rowOff>0</xdr:rowOff>
    </xdr:from>
    <xdr:to>
      <xdr:col>16</xdr:col>
      <xdr:colOff>123825</xdr:colOff>
      <xdr:row>7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0385EE-892C-48E9-A201-790EA7A55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800100"/>
          <a:ext cx="1771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600075</xdr:colOff>
      <xdr:row>35</xdr:row>
      <xdr:rowOff>19050</xdr:rowOff>
    </xdr:to>
    <xdr:graphicFrame macro="">
      <xdr:nvGraphicFramePr>
        <xdr:cNvPr id="2" name="ECODRY PERFORMANCE">
          <a:extLst>
            <a:ext uri="{FF2B5EF4-FFF2-40B4-BE49-F238E27FC236}">
              <a16:creationId xmlns:a16="http://schemas.microsoft.com/office/drawing/2014/main" id="{4361D625-0C7F-4E1A-9349-76F16551B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0.01322</cdr:x>
      <cdr:y>0.04693</cdr:y>
    </cdr:from>
    <cdr:to>
      <cdr:x>0.11624</cdr:x>
      <cdr:y>0.10412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9373E11-3A03-4EC6-B1E8-C84B4500CB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6525" y="279400"/>
          <a:ext cx="1063625" cy="34044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1</xdr:row>
      <xdr:rowOff>76200</xdr:rowOff>
    </xdr:from>
    <xdr:to>
      <xdr:col>19</xdr:col>
      <xdr:colOff>428625</xdr:colOff>
      <xdr:row>22</xdr:row>
      <xdr:rowOff>38100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9D546D3-5BDC-4848-A726-BB4AB30261EE}"/>
            </a:ext>
          </a:extLst>
        </xdr:cNvPr>
        <xdr:cNvGrpSpPr>
          <a:grpSpLocks/>
        </xdr:cNvGrpSpPr>
      </xdr:nvGrpSpPr>
      <xdr:grpSpPr bwMode="auto">
        <a:xfrm>
          <a:off x="6457950" y="390525"/>
          <a:ext cx="3810000" cy="3362325"/>
          <a:chOff x="6457950" y="390524"/>
          <a:chExt cx="3609975" cy="328031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A1D1066-8259-472E-829A-1486866B998E}"/>
              </a:ext>
            </a:extLst>
          </xdr:cNvPr>
          <xdr:cNvSpPr/>
        </xdr:nvSpPr>
        <xdr:spPr>
          <a:xfrm>
            <a:off x="6457950" y="1830889"/>
            <a:ext cx="3609975" cy="1839951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Не удаляйте столбцы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"</a:t>
            </a: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МЕСТОПОЛОЖЕНИЕ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" </a:t>
            </a: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и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"Abatigo"</a:t>
            </a:r>
          </a:p>
          <a:p>
            <a:pPr marL="0" marR="0" lvl="0" indent="0" algn="ctr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4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данные связаны к тем же ячейкам на вкладке "РАСЧЁТ"</a:t>
            </a:r>
            <a:endParaRPr kumimoji="0" lang="en-GB" sz="3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Если будут добавлены новые строки во вкладку "РАСЧЁТ"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, </a:t>
            </a: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все данные будут утеряны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!</a:t>
            </a:r>
          </a:p>
        </xdr:txBody>
      </xdr:sp>
      <xdr:sp macro="" textlink="">
        <xdr:nvSpPr>
          <xdr:cNvPr id="4" name="Right Arrow 2">
            <a:extLst>
              <a:ext uri="{FF2B5EF4-FFF2-40B4-BE49-F238E27FC236}">
                <a16:creationId xmlns:a16="http://schemas.microsoft.com/office/drawing/2014/main" id="{33B701C9-A8FC-429B-B2F4-90F915B97F85}"/>
              </a:ext>
            </a:extLst>
          </xdr:cNvPr>
          <xdr:cNvSpPr/>
        </xdr:nvSpPr>
        <xdr:spPr>
          <a:xfrm rot="16200000">
            <a:off x="7008125" y="526244"/>
            <a:ext cx="650488" cy="379047"/>
          </a:xfrm>
          <a:prstGeom prst="rightArrow">
            <a:avLst/>
          </a:prstGeom>
          <a:solidFill>
            <a:srgbClr val="92D050"/>
          </a:solidFill>
          <a:ln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DD73E802-292E-458D-8BF1-EE4829E21A58}"/>
              </a:ext>
            </a:extLst>
          </xdr:cNvPr>
          <xdr:cNvSpPr/>
        </xdr:nvSpPr>
        <xdr:spPr>
          <a:xfrm>
            <a:off x="6755773" y="1143231"/>
            <a:ext cx="1182267" cy="343829"/>
          </a:xfrm>
          <a:prstGeom prst="rect">
            <a:avLst/>
          </a:prstGeom>
          <a:solidFill>
            <a:srgbClr val="92D050"/>
          </a:solidFill>
          <a:ln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2000" b="0" i="0" u="none" strike="noStrik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ввод</a:t>
            </a:r>
            <a:endParaRPr lang="en-GB" sz="2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</xdr:col>
      <xdr:colOff>390525</xdr:colOff>
      <xdr:row>28</xdr:row>
      <xdr:rowOff>133350</xdr:rowOff>
    </xdr:from>
    <xdr:to>
      <xdr:col>5</xdr:col>
      <xdr:colOff>104775</xdr:colOff>
      <xdr:row>32</xdr:row>
      <xdr:rowOff>47625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4D2A93F-54AD-4EC2-BE76-8592C30A6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819650"/>
          <a:ext cx="1771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600075</xdr:colOff>
      <xdr:row>35</xdr:row>
      <xdr:rowOff>19050</xdr:rowOff>
    </xdr:to>
    <xdr:graphicFrame macro="">
      <xdr:nvGraphicFramePr>
        <xdr:cNvPr id="2" name="ECODRY PERFORMANCE">
          <a:extLst>
            <a:ext uri="{FF2B5EF4-FFF2-40B4-BE49-F238E27FC236}">
              <a16:creationId xmlns:a16="http://schemas.microsoft.com/office/drawing/2014/main" id="{0B1AAE1A-D562-4D89-928A-209A67748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0.01415</cdr:x>
      <cdr:y>0.04213</cdr:y>
    </cdr:from>
    <cdr:to>
      <cdr:x>0.11716</cdr:x>
      <cdr:y>0.09932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D962850-3871-4297-A76B-584F52E0570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6050" y="250825"/>
          <a:ext cx="1063625" cy="34044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36"/>
  <sheetViews>
    <sheetView tabSelected="1" topLeftCell="A10" zoomScaleNormal="100" zoomScaleSheetLayoutView="100" workbookViewId="0">
      <selection activeCell="I37" sqref="I37"/>
    </sheetView>
  </sheetViews>
  <sheetFormatPr defaultColWidth="8.85546875" defaultRowHeight="11.25" x14ac:dyDescent="0.2"/>
  <cols>
    <col min="1" max="1" width="8.85546875" style="116" customWidth="1"/>
    <col min="2" max="4" width="7.7109375" style="65" customWidth="1"/>
    <col min="5" max="5" width="7.7109375" style="117" customWidth="1"/>
    <col min="6" max="6" width="0.5703125" style="7" customWidth="1"/>
    <col min="7" max="7" width="10.5703125" style="118" customWidth="1"/>
    <col min="8" max="8" width="10.5703125" style="65" customWidth="1"/>
    <col min="9" max="10" width="8.7109375" style="65" customWidth="1"/>
    <col min="11" max="11" width="8.7109375" style="117" customWidth="1"/>
    <col min="12" max="12" width="0.5703125" style="21" customWidth="1"/>
    <col min="13" max="13" width="7.7109375" style="116" customWidth="1"/>
    <col min="14" max="16" width="7.7109375" style="65" customWidth="1"/>
    <col min="17" max="17" width="7.7109375" style="117" customWidth="1"/>
    <col min="18" max="18" width="0.5703125" style="7" customWidth="1"/>
    <col min="19" max="19" width="8.85546875" style="8"/>
    <col min="20" max="16384" width="8.85546875" style="83"/>
  </cols>
  <sheetData>
    <row r="1" spans="1:18" ht="24.95" customHeight="1" x14ac:dyDescent="0.2">
      <c r="A1" s="203" t="s">
        <v>0</v>
      </c>
      <c r="B1" s="204"/>
      <c r="C1" s="204"/>
      <c r="D1" s="204"/>
      <c r="E1" s="205"/>
      <c r="F1" s="1"/>
      <c r="G1" s="150" t="s">
        <v>1</v>
      </c>
      <c r="H1" s="151"/>
      <c r="I1" s="151"/>
      <c r="J1" s="151"/>
      <c r="K1" s="152"/>
      <c r="L1" s="1"/>
      <c r="M1" s="3"/>
      <c r="N1" s="4"/>
      <c r="O1" s="4"/>
      <c r="P1" s="4"/>
      <c r="Q1" s="5"/>
      <c r="R1" s="6"/>
    </row>
    <row r="2" spans="1:18" ht="12.95" customHeight="1" x14ac:dyDescent="0.2">
      <c r="A2" s="195" t="s">
        <v>93</v>
      </c>
      <c r="B2" s="196"/>
      <c r="C2" s="196"/>
      <c r="D2" s="196"/>
      <c r="E2" s="197"/>
      <c r="F2" s="9"/>
      <c r="G2" s="201" t="s">
        <v>2</v>
      </c>
      <c r="H2" s="202"/>
      <c r="I2" s="10">
        <v>800</v>
      </c>
      <c r="J2" s="11" t="s">
        <v>3</v>
      </c>
      <c r="K2" s="12"/>
      <c r="L2" s="13"/>
      <c r="M2" s="15"/>
      <c r="N2" s="16"/>
      <c r="O2" s="16"/>
      <c r="P2" s="16"/>
      <c r="Q2" s="17"/>
      <c r="R2" s="6"/>
    </row>
    <row r="3" spans="1:18" ht="12.95" customHeight="1" x14ac:dyDescent="0.2">
      <c r="A3" s="198"/>
      <c r="B3" s="199"/>
      <c r="C3" s="199"/>
      <c r="D3" s="199"/>
      <c r="E3" s="200"/>
      <c r="F3" s="9"/>
      <c r="G3" s="145" t="s">
        <v>4</v>
      </c>
      <c r="H3" s="146"/>
      <c r="I3" s="18">
        <v>40</v>
      </c>
      <c r="J3" s="19" t="s">
        <v>5</v>
      </c>
      <c r="K3" s="20"/>
      <c r="M3" s="15"/>
      <c r="N3" s="16"/>
      <c r="O3" s="16"/>
      <c r="P3" s="16"/>
      <c r="Q3" s="17"/>
      <c r="R3" s="6"/>
    </row>
    <row r="4" spans="1:18" ht="12.95" customHeight="1" x14ac:dyDescent="0.2">
      <c r="A4" s="198"/>
      <c r="B4" s="199"/>
      <c r="C4" s="199"/>
      <c r="D4" s="199"/>
      <c r="E4" s="200"/>
      <c r="F4" s="9"/>
      <c r="G4" s="145" t="s">
        <v>6</v>
      </c>
      <c r="H4" s="146"/>
      <c r="I4" s="18">
        <v>35</v>
      </c>
      <c r="J4" s="19" t="s">
        <v>5</v>
      </c>
      <c r="K4" s="20"/>
      <c r="M4" s="15"/>
      <c r="N4" s="16"/>
      <c r="O4" s="16"/>
      <c r="P4" s="16"/>
      <c r="Q4" s="17"/>
      <c r="R4" s="6"/>
    </row>
    <row r="5" spans="1:18" ht="12.95" customHeight="1" x14ac:dyDescent="0.2">
      <c r="A5" s="198"/>
      <c r="B5" s="199"/>
      <c r="C5" s="199"/>
      <c r="D5" s="199"/>
      <c r="E5" s="200"/>
      <c r="F5" s="9"/>
      <c r="G5" s="145" t="s">
        <v>7</v>
      </c>
      <c r="H5" s="146"/>
      <c r="I5" s="18">
        <v>34.99</v>
      </c>
      <c r="J5" s="19" t="s">
        <v>5</v>
      </c>
      <c r="K5" s="20"/>
      <c r="M5" s="15"/>
      <c r="N5" s="16"/>
      <c r="O5" s="16"/>
      <c r="P5" s="16"/>
      <c r="Q5" s="17"/>
      <c r="R5" s="6"/>
    </row>
    <row r="6" spans="1:18" ht="12.95" customHeight="1" x14ac:dyDescent="0.2">
      <c r="A6" s="145" t="s">
        <v>9</v>
      </c>
      <c r="B6" s="146"/>
      <c r="C6" s="193" t="s">
        <v>87</v>
      </c>
      <c r="D6" s="193"/>
      <c r="E6" s="20"/>
      <c r="G6" s="145" t="s">
        <v>10</v>
      </c>
      <c r="H6" s="146"/>
      <c r="I6" s="18" t="s">
        <v>90</v>
      </c>
      <c r="J6" s="19" t="s">
        <v>5</v>
      </c>
      <c r="K6" s="20"/>
      <c r="M6" s="15"/>
      <c r="N6" s="16"/>
      <c r="O6" s="16"/>
      <c r="P6" s="16"/>
      <c r="Q6" s="17"/>
      <c r="R6" s="6"/>
    </row>
    <row r="7" spans="1:18" ht="12.95" customHeight="1" x14ac:dyDescent="0.2">
      <c r="A7" s="145" t="s">
        <v>11</v>
      </c>
      <c r="B7" s="146"/>
      <c r="C7" s="194">
        <v>55.83</v>
      </c>
      <c r="D7" s="194"/>
      <c r="E7" s="20" t="s">
        <v>12</v>
      </c>
      <c r="G7" s="145" t="s">
        <v>13</v>
      </c>
      <c r="H7" s="146"/>
      <c r="I7" s="23" t="s">
        <v>30</v>
      </c>
      <c r="J7" s="19" t="s">
        <v>14</v>
      </c>
      <c r="K7" s="20"/>
      <c r="M7" s="15"/>
      <c r="N7" s="16"/>
      <c r="O7" s="16"/>
      <c r="P7" s="16"/>
      <c r="Q7" s="17"/>
      <c r="R7" s="6"/>
    </row>
    <row r="8" spans="1:18" ht="12.95" customHeight="1" x14ac:dyDescent="0.2">
      <c r="A8" s="145" t="s">
        <v>15</v>
      </c>
      <c r="B8" s="146"/>
      <c r="C8" s="194">
        <v>37.619999999999997</v>
      </c>
      <c r="D8" s="194"/>
      <c r="E8" s="20" t="s">
        <v>12</v>
      </c>
      <c r="G8" s="145" t="s">
        <v>16</v>
      </c>
      <c r="H8" s="146"/>
      <c r="I8" s="22">
        <v>40</v>
      </c>
      <c r="J8" s="19" t="s">
        <v>8</v>
      </c>
      <c r="K8" s="20"/>
      <c r="M8" s="15"/>
      <c r="N8" s="16"/>
      <c r="O8" s="16"/>
      <c r="P8" s="16"/>
      <c r="Q8" s="17"/>
      <c r="R8" s="6"/>
    </row>
    <row r="9" spans="1:18" ht="12.95" customHeight="1" x14ac:dyDescent="0.2">
      <c r="A9" s="145" t="s">
        <v>17</v>
      </c>
      <c r="B9" s="146"/>
      <c r="C9" s="193">
        <v>156</v>
      </c>
      <c r="D9" s="193"/>
      <c r="E9" s="20" t="s">
        <v>18</v>
      </c>
      <c r="G9" s="145" t="s">
        <v>19</v>
      </c>
      <c r="H9" s="146"/>
      <c r="I9" s="22" t="s">
        <v>91</v>
      </c>
      <c r="J9" s="19"/>
      <c r="K9" s="24"/>
      <c r="L9" s="25"/>
      <c r="M9" s="15"/>
      <c r="N9" s="16"/>
      <c r="O9" s="16"/>
      <c r="P9" s="16"/>
      <c r="Q9" s="17"/>
      <c r="R9" s="6"/>
    </row>
    <row r="10" spans="1:18" ht="12.95" customHeight="1" x14ac:dyDescent="0.2">
      <c r="A10" s="15"/>
      <c r="B10" s="16"/>
      <c r="C10" s="16"/>
      <c r="D10" s="16"/>
      <c r="E10" s="20"/>
      <c r="F10" s="28"/>
      <c r="G10" s="145" t="s">
        <v>21</v>
      </c>
      <c r="H10" s="146"/>
      <c r="I10" s="18">
        <v>3</v>
      </c>
      <c r="J10" s="19" t="s">
        <v>20</v>
      </c>
      <c r="K10" s="20"/>
      <c r="M10" s="15"/>
      <c r="N10" s="16"/>
      <c r="O10" s="16"/>
      <c r="P10" s="16"/>
      <c r="Q10" s="17"/>
      <c r="R10" s="6"/>
    </row>
    <row r="11" spans="1:18" ht="12.95" customHeight="1" x14ac:dyDescent="0.2">
      <c r="A11" s="15"/>
      <c r="B11" s="16"/>
      <c r="C11" s="16"/>
      <c r="D11" s="16"/>
      <c r="E11" s="20"/>
      <c r="F11" s="28"/>
      <c r="G11" s="145" t="s">
        <v>22</v>
      </c>
      <c r="H11" s="146"/>
      <c r="I11" s="22">
        <v>80</v>
      </c>
      <c r="J11" s="19" t="s">
        <v>8</v>
      </c>
      <c r="K11" s="20"/>
      <c r="M11" s="15"/>
      <c r="N11" s="16"/>
      <c r="O11" s="16"/>
      <c r="P11" s="16"/>
      <c r="Q11" s="17"/>
      <c r="R11" s="6"/>
    </row>
    <row r="12" spans="1:18" ht="12.95" customHeight="1" x14ac:dyDescent="0.2">
      <c r="A12" s="29"/>
      <c r="B12" s="30"/>
      <c r="C12" s="30"/>
      <c r="D12" s="30"/>
      <c r="E12" s="31"/>
      <c r="F12" s="28"/>
      <c r="G12" s="183" t="s">
        <v>23</v>
      </c>
      <c r="H12" s="184"/>
      <c r="I12" s="32">
        <v>91</v>
      </c>
      <c r="J12" s="33" t="s">
        <v>8</v>
      </c>
      <c r="K12" s="31"/>
      <c r="M12" s="15"/>
      <c r="N12" s="16"/>
      <c r="O12" s="16"/>
      <c r="P12" s="16"/>
      <c r="Q12" s="17"/>
      <c r="R12" s="6"/>
    </row>
    <row r="13" spans="1:18" ht="12.95" customHeight="1" x14ac:dyDescent="0.2">
      <c r="A13" s="3"/>
      <c r="B13" s="4"/>
      <c r="C13" s="4"/>
      <c r="D13" s="4"/>
      <c r="E13" s="5"/>
      <c r="F13" s="28"/>
      <c r="G13" s="187" t="s">
        <v>24</v>
      </c>
      <c r="H13" s="188"/>
      <c r="I13" s="34">
        <v>2</v>
      </c>
      <c r="J13" s="189" t="s">
        <v>88</v>
      </c>
      <c r="K13" s="190"/>
      <c r="L13" s="35"/>
      <c r="M13" s="14"/>
      <c r="N13" s="36"/>
      <c r="O13" s="36"/>
      <c r="P13" s="36"/>
      <c r="Q13" s="37"/>
      <c r="R13" s="38"/>
    </row>
    <row r="14" spans="1:18" ht="12.95" customHeight="1" x14ac:dyDescent="0.2">
      <c r="A14" s="15"/>
      <c r="B14" s="16"/>
      <c r="C14" s="16"/>
      <c r="D14" s="16"/>
      <c r="E14" s="20"/>
      <c r="F14" s="28"/>
      <c r="G14" s="145" t="s">
        <v>25</v>
      </c>
      <c r="H14" s="146"/>
      <c r="I14" s="39">
        <v>7</v>
      </c>
      <c r="J14" s="191"/>
      <c r="K14" s="192"/>
      <c r="L14" s="35"/>
      <c r="M14" s="14"/>
      <c r="N14" s="36"/>
      <c r="O14" s="36"/>
      <c r="P14" s="36"/>
      <c r="Q14" s="37"/>
      <c r="R14" s="38"/>
    </row>
    <row r="15" spans="1:18" ht="12.95" customHeight="1" x14ac:dyDescent="0.2">
      <c r="A15" s="167" t="s">
        <v>26</v>
      </c>
      <c r="B15" s="168"/>
      <c r="C15" s="40">
        <v>21.9</v>
      </c>
      <c r="D15" s="41" t="s">
        <v>5</v>
      </c>
      <c r="E15" s="20"/>
      <c r="F15" s="42"/>
      <c r="G15" s="145" t="s">
        <v>27</v>
      </c>
      <c r="H15" s="146"/>
      <c r="I15" s="39">
        <v>14</v>
      </c>
      <c r="J15" s="181" t="s">
        <v>89</v>
      </c>
      <c r="K15" s="182"/>
      <c r="L15" s="43"/>
      <c r="M15" s="14"/>
      <c r="N15" s="36"/>
      <c r="O15" s="36"/>
      <c r="P15" s="36"/>
      <c r="Q15" s="37"/>
      <c r="R15" s="38"/>
    </row>
    <row r="16" spans="1:18" ht="12.95" customHeight="1" x14ac:dyDescent="0.2">
      <c r="A16" s="167" t="s">
        <v>28</v>
      </c>
      <c r="B16" s="168"/>
      <c r="C16" s="40">
        <v>31.2</v>
      </c>
      <c r="D16" s="44" t="s">
        <v>5</v>
      </c>
      <c r="E16" s="20"/>
      <c r="F16" s="42"/>
      <c r="G16" s="183" t="s">
        <v>29</v>
      </c>
      <c r="H16" s="184"/>
      <c r="I16" s="33" t="s">
        <v>92</v>
      </c>
      <c r="J16" s="185" t="s">
        <v>30</v>
      </c>
      <c r="K16" s="186"/>
      <c r="L16" s="43"/>
      <c r="M16" s="14"/>
      <c r="N16" s="36"/>
      <c r="O16" s="36"/>
      <c r="P16" s="36"/>
      <c r="Q16" s="37"/>
      <c r="R16" s="38"/>
    </row>
    <row r="17" spans="1:18" ht="12.95" customHeight="1" x14ac:dyDescent="0.2">
      <c r="A17" s="26"/>
      <c r="B17" s="27"/>
      <c r="C17" s="27"/>
      <c r="D17" s="44"/>
      <c r="E17" s="20"/>
      <c r="F17" s="21"/>
      <c r="G17" s="175" t="s">
        <v>31</v>
      </c>
      <c r="H17" s="176"/>
      <c r="I17" s="45">
        <v>-0.40278583376811905</v>
      </c>
      <c r="J17" s="46" t="s">
        <v>8</v>
      </c>
      <c r="K17" s="47"/>
      <c r="L17" s="48"/>
      <c r="M17" s="14"/>
      <c r="N17" s="36"/>
      <c r="O17" s="36"/>
      <c r="P17" s="36"/>
      <c r="Q17" s="37"/>
      <c r="R17" s="38"/>
    </row>
    <row r="18" spans="1:18" ht="12.95" customHeight="1" x14ac:dyDescent="0.2">
      <c r="A18" s="145" t="s">
        <v>32</v>
      </c>
      <c r="B18" s="146"/>
      <c r="C18" s="50">
        <v>20.8</v>
      </c>
      <c r="D18" s="41" t="s">
        <v>5</v>
      </c>
      <c r="E18" s="20"/>
      <c r="F18" s="42"/>
      <c r="G18" s="177" t="s">
        <v>33</v>
      </c>
      <c r="H18" s="178"/>
      <c r="I18" s="51">
        <v>0.34946837986705503</v>
      </c>
      <c r="J18" s="52" t="s">
        <v>5</v>
      </c>
      <c r="K18" s="53"/>
      <c r="L18" s="54"/>
      <c r="M18" s="14"/>
      <c r="N18" s="36"/>
      <c r="O18" s="36"/>
      <c r="P18" s="36"/>
      <c r="Q18" s="37"/>
      <c r="R18" s="38"/>
    </row>
    <row r="19" spans="1:18" ht="12.95" customHeight="1" x14ac:dyDescent="0.2">
      <c r="A19" s="145" t="s">
        <v>34</v>
      </c>
      <c r="B19" s="146"/>
      <c r="C19" s="50">
        <v>5.9902132090000011</v>
      </c>
      <c r="D19" s="44" t="s">
        <v>5</v>
      </c>
      <c r="E19" s="55"/>
      <c r="F19" s="42"/>
      <c r="G19" s="177" t="s">
        <v>35</v>
      </c>
      <c r="H19" s="178"/>
      <c r="I19" s="51">
        <v>2.349468379867055</v>
      </c>
      <c r="J19" s="52" t="s">
        <v>5</v>
      </c>
      <c r="K19" s="53"/>
      <c r="L19" s="54"/>
      <c r="M19" s="14"/>
      <c r="N19" s="36"/>
      <c r="O19" s="36"/>
      <c r="P19" s="36"/>
      <c r="Q19" s="37"/>
      <c r="R19" s="38"/>
    </row>
    <row r="20" spans="1:18" ht="12.95" customHeight="1" x14ac:dyDescent="0.2">
      <c r="A20" s="145" t="s">
        <v>36</v>
      </c>
      <c r="B20" s="146"/>
      <c r="C20" s="50">
        <v>4.0733190480000001</v>
      </c>
      <c r="D20" s="44" t="s">
        <v>5</v>
      </c>
      <c r="E20" s="55"/>
      <c r="F20" s="42"/>
      <c r="G20" s="179" t="s">
        <v>37</v>
      </c>
      <c r="H20" s="180"/>
      <c r="I20" s="56">
        <v>25.249468379867054</v>
      </c>
      <c r="J20" s="57" t="s">
        <v>5</v>
      </c>
      <c r="K20" s="58"/>
      <c r="L20" s="49"/>
      <c r="M20" s="14"/>
      <c r="N20" s="36"/>
      <c r="O20" s="36"/>
      <c r="P20" s="36"/>
      <c r="Q20" s="37"/>
      <c r="R20" s="38"/>
    </row>
    <row r="21" spans="1:18" ht="12.95" customHeight="1" x14ac:dyDescent="0.2">
      <c r="A21" s="26"/>
      <c r="B21" s="59"/>
      <c r="C21" s="27"/>
      <c r="D21" s="44"/>
      <c r="E21" s="20"/>
      <c r="F21" s="21"/>
      <c r="G21" s="171" t="s">
        <v>38</v>
      </c>
      <c r="H21" s="172"/>
      <c r="I21" s="60">
        <v>68.20981668987119</v>
      </c>
      <c r="J21" s="173" t="s">
        <v>39</v>
      </c>
      <c r="K21" s="174"/>
      <c r="L21" s="61"/>
      <c r="M21" s="14"/>
      <c r="N21" s="36"/>
      <c r="O21" s="36"/>
      <c r="P21" s="36"/>
      <c r="Q21" s="37"/>
      <c r="R21" s="38"/>
    </row>
    <row r="22" spans="1:18" ht="12.95" customHeight="1" x14ac:dyDescent="0.2">
      <c r="A22" s="167" t="s">
        <v>40</v>
      </c>
      <c r="B22" s="168"/>
      <c r="C22" s="62">
        <v>25</v>
      </c>
      <c r="D22" s="136" t="s">
        <v>94</v>
      </c>
      <c r="E22" s="20"/>
      <c r="F22" s="42"/>
      <c r="G22" s="169" t="s">
        <v>41</v>
      </c>
      <c r="H22" s="170" t="s">
        <v>42</v>
      </c>
      <c r="I22" s="63">
        <v>4.8721297635622278</v>
      </c>
      <c r="J22" s="161" t="s">
        <v>43</v>
      </c>
      <c r="K22" s="162"/>
      <c r="L22" s="64"/>
      <c r="M22" s="14"/>
      <c r="N22" s="36"/>
      <c r="O22" s="36"/>
      <c r="P22" s="36"/>
      <c r="Q22" s="37"/>
      <c r="R22" s="38"/>
    </row>
    <row r="23" spans="1:18" ht="12.95" customHeight="1" x14ac:dyDescent="0.2">
      <c r="A23" s="167" t="s">
        <v>44</v>
      </c>
      <c r="B23" s="168"/>
      <c r="C23" s="62">
        <v>3.5</v>
      </c>
      <c r="D23" s="136" t="s">
        <v>95</v>
      </c>
      <c r="E23" s="20"/>
      <c r="F23" s="42"/>
      <c r="G23" s="169" t="s">
        <v>45</v>
      </c>
      <c r="H23" s="170"/>
      <c r="I23" s="63">
        <v>183.08980788000002</v>
      </c>
      <c r="J23" s="161" t="s">
        <v>46</v>
      </c>
      <c r="K23" s="162"/>
      <c r="L23" s="64"/>
      <c r="M23" s="14"/>
      <c r="N23" s="36"/>
      <c r="O23" s="36"/>
      <c r="P23" s="36"/>
      <c r="Q23" s="37"/>
      <c r="R23" s="38"/>
    </row>
    <row r="24" spans="1:18" ht="12.95" customHeight="1" x14ac:dyDescent="0.2">
      <c r="A24" s="68"/>
      <c r="B24" s="69"/>
      <c r="C24" s="69"/>
      <c r="D24" s="69"/>
      <c r="E24" s="70"/>
      <c r="F24" s="71"/>
      <c r="G24" s="159" t="s">
        <v>48</v>
      </c>
      <c r="H24" s="160"/>
      <c r="I24" s="72">
        <v>24.102176400001625</v>
      </c>
      <c r="J24" s="161" t="s">
        <v>46</v>
      </c>
      <c r="K24" s="162"/>
      <c r="L24" s="64"/>
      <c r="M24" s="14"/>
      <c r="N24" s="36"/>
      <c r="O24" s="36"/>
      <c r="P24" s="36"/>
      <c r="Q24" s="37"/>
      <c r="R24" s="38"/>
    </row>
    <row r="25" spans="1:18" ht="12.95" customHeight="1" x14ac:dyDescent="0.2">
      <c r="A25" s="73"/>
      <c r="B25" s="74"/>
      <c r="C25" s="74"/>
      <c r="D25" s="74"/>
      <c r="E25" s="75"/>
      <c r="F25" s="76"/>
      <c r="G25" s="163" t="s">
        <v>49</v>
      </c>
      <c r="H25" s="164"/>
      <c r="I25" s="67">
        <v>27567.343465460872</v>
      </c>
      <c r="J25" s="165" t="s">
        <v>47</v>
      </c>
      <c r="K25" s="166"/>
      <c r="L25" s="66"/>
      <c r="M25" s="14"/>
      <c r="N25" s="36"/>
      <c r="O25" s="36"/>
      <c r="P25" s="36"/>
      <c r="Q25" s="37"/>
      <c r="R25" s="38"/>
    </row>
    <row r="26" spans="1:18" ht="12.95" customHeight="1" x14ac:dyDescent="0.2">
      <c r="A26" s="68"/>
      <c r="B26" s="69"/>
      <c r="C26" s="69"/>
      <c r="D26" s="69"/>
      <c r="E26" s="70"/>
      <c r="F26" s="76"/>
      <c r="G26" s="153" t="s">
        <v>50</v>
      </c>
      <c r="H26" s="154"/>
      <c r="I26" s="67">
        <v>157915.84615384616</v>
      </c>
      <c r="J26" s="165"/>
      <c r="K26" s="166"/>
      <c r="L26" s="66"/>
      <c r="M26" s="14"/>
      <c r="N26" s="36"/>
      <c r="O26" s="36"/>
      <c r="P26" s="36"/>
      <c r="Q26" s="37"/>
      <c r="R26" s="38"/>
    </row>
    <row r="27" spans="1:18" ht="12.95" customHeight="1" x14ac:dyDescent="0.2">
      <c r="A27" s="68"/>
      <c r="B27" s="69"/>
      <c r="C27" s="69"/>
      <c r="D27" s="69"/>
      <c r="E27" s="70"/>
      <c r="F27" s="76"/>
      <c r="G27" s="153" t="s">
        <v>51</v>
      </c>
      <c r="H27" s="154"/>
      <c r="I27" s="67">
        <v>0</v>
      </c>
      <c r="J27" s="165"/>
      <c r="K27" s="166"/>
      <c r="L27" s="66"/>
      <c r="M27" s="14"/>
      <c r="N27" s="36"/>
      <c r="O27" s="36"/>
      <c r="P27" s="36"/>
      <c r="Q27" s="37"/>
      <c r="R27" s="38"/>
    </row>
    <row r="28" spans="1:18" ht="12.95" customHeight="1" thickBot="1" x14ac:dyDescent="0.25">
      <c r="A28" s="68"/>
      <c r="B28" s="69"/>
      <c r="C28" s="69"/>
      <c r="D28" s="69"/>
      <c r="E28" s="70"/>
      <c r="F28" s="76"/>
      <c r="G28" s="155" t="s">
        <v>52</v>
      </c>
      <c r="H28" s="156"/>
      <c r="I28" s="77">
        <f>(SUM(I25:I27)*$C$23)   +   I21*$C$22</f>
        <v>650896.40908482147</v>
      </c>
      <c r="J28" s="157" t="s">
        <v>96</v>
      </c>
      <c r="K28" s="158"/>
      <c r="L28" s="78"/>
      <c r="M28" s="14"/>
      <c r="N28" s="36"/>
      <c r="O28" s="36"/>
      <c r="P28" s="36"/>
      <c r="Q28" s="37"/>
      <c r="R28" s="38"/>
    </row>
    <row r="29" spans="1:18" ht="12.95" customHeight="1" thickTop="1" x14ac:dyDescent="0.2">
      <c r="A29" s="68"/>
      <c r="B29" s="69"/>
      <c r="C29" s="69"/>
      <c r="D29" s="69"/>
      <c r="E29" s="70"/>
      <c r="F29" s="79"/>
      <c r="G29" s="145" t="s">
        <v>53</v>
      </c>
      <c r="H29" s="146"/>
      <c r="I29" s="80">
        <v>0.10623081508920885</v>
      </c>
      <c r="J29" s="19"/>
      <c r="K29" s="20"/>
      <c r="L29" s="16"/>
      <c r="M29" s="14"/>
      <c r="N29" s="36"/>
      <c r="O29" s="36"/>
      <c r="P29" s="36"/>
      <c r="Q29" s="37"/>
      <c r="R29" s="81"/>
    </row>
    <row r="30" spans="1:18" ht="12.95" customHeight="1" x14ac:dyDescent="0.2">
      <c r="A30" s="68"/>
      <c r="B30" s="69"/>
      <c r="C30" s="69"/>
      <c r="D30" s="69"/>
      <c r="E30" s="70"/>
      <c r="F30" s="79"/>
      <c r="G30" s="145" t="s">
        <v>54</v>
      </c>
      <c r="H30" s="146"/>
      <c r="I30" s="80">
        <v>1.0545600000000044E-2</v>
      </c>
      <c r="J30" s="19"/>
      <c r="K30" s="20"/>
      <c r="L30" s="16"/>
      <c r="M30" s="14"/>
      <c r="N30" s="36"/>
      <c r="O30" s="36"/>
      <c r="P30" s="36"/>
      <c r="Q30" s="37"/>
      <c r="R30" s="81"/>
    </row>
    <row r="31" spans="1:18" ht="12.95" customHeight="1" x14ac:dyDescent="0.2">
      <c r="A31" s="68"/>
      <c r="B31" s="69"/>
      <c r="C31" s="69"/>
      <c r="D31" s="69"/>
      <c r="E31" s="70"/>
      <c r="F31" s="79"/>
      <c r="G31" s="145" t="s">
        <v>55</v>
      </c>
      <c r="H31" s="146"/>
      <c r="I31" s="82">
        <v>137.6</v>
      </c>
      <c r="J31" s="19" t="s">
        <v>56</v>
      </c>
      <c r="K31" s="20"/>
      <c r="L31" s="16"/>
      <c r="M31" s="14"/>
      <c r="N31" s="36"/>
      <c r="O31" s="36"/>
      <c r="P31" s="36"/>
      <c r="Q31" s="37"/>
      <c r="R31" s="81"/>
    </row>
    <row r="32" spans="1:18" ht="12.95" customHeight="1" x14ac:dyDescent="0.2">
      <c r="A32" s="68"/>
      <c r="B32" s="69"/>
      <c r="C32" s="69"/>
      <c r="D32" s="69"/>
      <c r="E32" s="70"/>
      <c r="F32" s="79"/>
      <c r="G32" s="145" t="s">
        <v>57</v>
      </c>
      <c r="H32" s="146"/>
      <c r="I32" s="18">
        <v>5</v>
      </c>
      <c r="J32" s="19" t="s">
        <v>5</v>
      </c>
      <c r="K32" s="20"/>
      <c r="L32" s="16"/>
      <c r="M32" s="14"/>
      <c r="N32" s="36"/>
      <c r="O32" s="36"/>
      <c r="P32" s="36"/>
      <c r="Q32" s="37"/>
      <c r="R32" s="81"/>
    </row>
    <row r="33" spans="1:19" ht="12.95" customHeight="1" x14ac:dyDescent="0.2">
      <c r="A33" s="68"/>
      <c r="B33" s="69"/>
      <c r="C33" s="69"/>
      <c r="D33" s="69"/>
      <c r="E33" s="70"/>
      <c r="F33" s="79"/>
      <c r="G33" s="145" t="s">
        <v>58</v>
      </c>
      <c r="H33" s="146"/>
      <c r="I33" s="23">
        <v>0</v>
      </c>
      <c r="J33" s="19" t="s">
        <v>59</v>
      </c>
      <c r="K33" s="20"/>
      <c r="L33" s="16"/>
      <c r="M33" s="14"/>
      <c r="N33" s="36"/>
      <c r="O33" s="36"/>
      <c r="P33" s="36"/>
      <c r="Q33" s="37"/>
      <c r="R33" s="81"/>
    </row>
    <row r="34" spans="1:19" ht="12.95" customHeight="1" x14ac:dyDescent="0.2">
      <c r="A34" s="68"/>
      <c r="B34" s="69"/>
      <c r="C34" s="69"/>
      <c r="D34" s="69"/>
      <c r="E34" s="70"/>
      <c r="F34" s="79"/>
      <c r="G34" s="145" t="s">
        <v>60</v>
      </c>
      <c r="H34" s="146"/>
      <c r="I34" s="18">
        <v>90.72</v>
      </c>
      <c r="J34" s="19" t="s">
        <v>61</v>
      </c>
      <c r="K34" s="84" t="s">
        <v>62</v>
      </c>
      <c r="L34" s="16"/>
      <c r="M34" s="14"/>
      <c r="N34" s="36"/>
      <c r="O34" s="36"/>
      <c r="P34" s="36"/>
      <c r="Q34" s="37"/>
      <c r="R34" s="81"/>
    </row>
    <row r="35" spans="1:19" ht="12.95" customHeight="1" x14ac:dyDescent="0.2">
      <c r="A35" s="68"/>
      <c r="B35" s="69"/>
      <c r="C35" s="69"/>
      <c r="D35" s="69"/>
      <c r="E35" s="70"/>
      <c r="F35" s="79"/>
      <c r="G35" s="145" t="s">
        <v>63</v>
      </c>
      <c r="H35" s="146"/>
      <c r="I35" s="18">
        <v>35.28</v>
      </c>
      <c r="J35" s="19" t="s">
        <v>61</v>
      </c>
      <c r="K35" s="84" t="s">
        <v>62</v>
      </c>
      <c r="L35" s="16"/>
      <c r="M35" s="14"/>
      <c r="N35" s="36"/>
      <c r="O35" s="36"/>
      <c r="P35" s="36"/>
      <c r="Q35" s="37"/>
      <c r="R35" s="81"/>
    </row>
    <row r="36" spans="1:19" ht="12.95" customHeight="1" x14ac:dyDescent="0.2">
      <c r="A36" s="68"/>
      <c r="B36" s="69"/>
      <c r="C36" s="69"/>
      <c r="D36" s="69"/>
      <c r="E36" s="70"/>
      <c r="F36" s="79"/>
      <c r="G36" s="145" t="s">
        <v>64</v>
      </c>
      <c r="H36" s="146"/>
      <c r="I36" s="18">
        <v>66</v>
      </c>
      <c r="J36" s="19" t="s">
        <v>97</v>
      </c>
      <c r="K36" s="84"/>
      <c r="L36" s="16"/>
      <c r="M36" s="14"/>
      <c r="N36" s="36"/>
      <c r="O36" s="36"/>
      <c r="P36" s="36"/>
      <c r="Q36" s="37"/>
      <c r="R36" s="81"/>
    </row>
    <row r="37" spans="1:19" ht="12.95" customHeight="1" x14ac:dyDescent="0.2">
      <c r="A37" s="68"/>
      <c r="B37" s="69"/>
      <c r="C37" s="69"/>
      <c r="D37" s="69"/>
      <c r="E37" s="70"/>
      <c r="F37" s="79"/>
      <c r="G37" s="145" t="s">
        <v>65</v>
      </c>
      <c r="H37" s="146"/>
      <c r="I37" s="18">
        <v>61</v>
      </c>
      <c r="J37" s="19" t="s">
        <v>66</v>
      </c>
      <c r="K37" s="84"/>
      <c r="L37" s="16"/>
      <c r="M37" s="14"/>
      <c r="N37" s="36"/>
      <c r="O37" s="36"/>
      <c r="P37" s="36"/>
      <c r="Q37" s="37"/>
      <c r="R37" s="81"/>
    </row>
    <row r="38" spans="1:19" ht="12.95" customHeight="1" x14ac:dyDescent="0.2">
      <c r="A38" s="86"/>
      <c r="B38" s="87"/>
      <c r="C38" s="87"/>
      <c r="D38" s="87"/>
      <c r="E38" s="88"/>
      <c r="F38" s="79"/>
      <c r="G38" s="85"/>
      <c r="H38" s="22"/>
      <c r="I38" s="18"/>
      <c r="J38" s="33"/>
      <c r="K38" s="84"/>
      <c r="L38" s="16"/>
      <c r="M38" s="90"/>
      <c r="N38" s="91"/>
      <c r="O38" s="91"/>
      <c r="P38" s="91"/>
      <c r="Q38" s="92"/>
      <c r="R38" s="81"/>
    </row>
    <row r="39" spans="1:19" ht="24.95" customHeight="1" x14ac:dyDescent="0.2">
      <c r="A39" s="147" t="s">
        <v>67</v>
      </c>
      <c r="B39" s="148"/>
      <c r="C39" s="148"/>
      <c r="D39" s="148"/>
      <c r="E39" s="149"/>
      <c r="F39" s="2"/>
      <c r="G39" s="150" t="s">
        <v>1</v>
      </c>
      <c r="H39" s="151"/>
      <c r="I39" s="151"/>
      <c r="J39" s="151"/>
      <c r="K39" s="152"/>
      <c r="L39" s="1"/>
      <c r="M39" s="147" t="s">
        <v>68</v>
      </c>
      <c r="N39" s="148"/>
      <c r="O39" s="148"/>
      <c r="P39" s="148"/>
      <c r="Q39" s="149"/>
      <c r="R39" s="2"/>
    </row>
    <row r="40" spans="1:19" s="105" customFormat="1" ht="24.95" customHeight="1" x14ac:dyDescent="0.2">
      <c r="A40" s="93" t="s">
        <v>69</v>
      </c>
      <c r="B40" s="94" t="s">
        <v>70</v>
      </c>
      <c r="C40" s="94" t="s">
        <v>71</v>
      </c>
      <c r="D40" s="95" t="s">
        <v>72</v>
      </c>
      <c r="E40" s="96" t="s">
        <v>73</v>
      </c>
      <c r="F40" s="97"/>
      <c r="G40" s="98" t="s">
        <v>74</v>
      </c>
      <c r="H40" s="99" t="s">
        <v>61</v>
      </c>
      <c r="I40" s="99" t="s">
        <v>75</v>
      </c>
      <c r="J40" s="100" t="s">
        <v>3</v>
      </c>
      <c r="K40" s="101" t="s">
        <v>76</v>
      </c>
      <c r="L40" s="102"/>
      <c r="M40" s="93" t="s">
        <v>77</v>
      </c>
      <c r="N40" s="94" t="s">
        <v>78</v>
      </c>
      <c r="O40" s="94" t="s">
        <v>71</v>
      </c>
      <c r="P40" s="95" t="s">
        <v>72</v>
      </c>
      <c r="Q40" s="96" t="s">
        <v>73</v>
      </c>
      <c r="R40" s="97"/>
      <c r="S40" s="104"/>
    </row>
    <row r="41" spans="1:19" s="105" customFormat="1" x14ac:dyDescent="0.2">
      <c r="A41" s="106">
        <v>-32</v>
      </c>
      <c r="B41" s="107">
        <v>-32</v>
      </c>
      <c r="C41" s="107">
        <v>8.0749680000000004E-2</v>
      </c>
      <c r="D41" s="108">
        <v>8760</v>
      </c>
      <c r="E41" s="109">
        <v>8.0749680000000004E-2</v>
      </c>
      <c r="F41" s="110"/>
      <c r="G41" s="111">
        <v>34.99</v>
      </c>
      <c r="H41" s="112">
        <v>0</v>
      </c>
      <c r="I41" s="112">
        <v>0</v>
      </c>
      <c r="J41" s="113">
        <v>0.46744991512228512</v>
      </c>
      <c r="K41" s="114">
        <v>3.774643106215169E-2</v>
      </c>
      <c r="L41" s="115"/>
      <c r="M41" s="106">
        <v>-32</v>
      </c>
      <c r="N41" s="107">
        <v>-31.5</v>
      </c>
      <c r="O41" s="107">
        <v>0.16149936000000001</v>
      </c>
      <c r="P41" s="108">
        <v>8760</v>
      </c>
      <c r="Q41" s="109">
        <v>0.16149936000000001</v>
      </c>
      <c r="R41" s="110"/>
      <c r="S41" s="104"/>
    </row>
    <row r="42" spans="1:19" x14ac:dyDescent="0.2">
      <c r="A42" s="106">
        <v>-31</v>
      </c>
      <c r="B42" s="107">
        <v>-31.222227579556414</v>
      </c>
      <c r="C42" s="107">
        <v>0.36336479999999999</v>
      </c>
      <c r="D42" s="108">
        <v>8759.9192503199993</v>
      </c>
      <c r="E42" s="109">
        <v>0.44411447999999998</v>
      </c>
      <c r="F42" s="110"/>
      <c r="G42" s="111">
        <v>34.99</v>
      </c>
      <c r="H42" s="112">
        <v>0</v>
      </c>
      <c r="I42" s="112">
        <v>0</v>
      </c>
      <c r="J42" s="113">
        <v>0.47933910864224999</v>
      </c>
      <c r="K42" s="114">
        <v>0.17417495934396945</v>
      </c>
      <c r="L42" s="115"/>
      <c r="M42" s="106">
        <v>-31</v>
      </c>
      <c r="N42" s="107">
        <v>-30.874996609801741</v>
      </c>
      <c r="O42" s="107">
        <v>0.32298996000000002</v>
      </c>
      <c r="P42" s="108">
        <v>8759.8385006400003</v>
      </c>
      <c r="Q42" s="109">
        <v>0.48448932</v>
      </c>
      <c r="R42" s="110"/>
    </row>
    <row r="43" spans="1:19" x14ac:dyDescent="0.2">
      <c r="A43" s="106">
        <v>-30</v>
      </c>
      <c r="B43" s="107">
        <v>-30.02272828139871</v>
      </c>
      <c r="C43" s="107">
        <v>1.7764141200000001</v>
      </c>
      <c r="D43" s="108">
        <v>8759.5558855199997</v>
      </c>
      <c r="E43" s="109">
        <v>2.2205286000000002</v>
      </c>
      <c r="F43" s="110"/>
      <c r="G43" s="111">
        <v>34.99</v>
      </c>
      <c r="H43" s="112">
        <v>0</v>
      </c>
      <c r="I43" s="112">
        <v>0</v>
      </c>
      <c r="J43" s="113">
        <v>0.49154563819860658</v>
      </c>
      <c r="K43" s="114">
        <v>0.873188612320416</v>
      </c>
      <c r="L43" s="115"/>
      <c r="M43" s="106">
        <v>-30</v>
      </c>
      <c r="N43" s="107">
        <v>-29.84313842279024</v>
      </c>
      <c r="O43" s="107">
        <v>2.05902048</v>
      </c>
      <c r="P43" s="108">
        <v>8759.5155106800012</v>
      </c>
      <c r="Q43" s="109">
        <v>2.5435097999999998</v>
      </c>
      <c r="R43" s="110"/>
    </row>
    <row r="44" spans="1:19" x14ac:dyDescent="0.2">
      <c r="A44" s="106">
        <v>-29</v>
      </c>
      <c r="B44" s="107">
        <v>-29.145346316079948</v>
      </c>
      <c r="C44" s="107">
        <v>2.2221492</v>
      </c>
      <c r="D44" s="108">
        <v>8757.7794713999992</v>
      </c>
      <c r="E44" s="109">
        <v>4.4426778000000002</v>
      </c>
      <c r="F44" s="110"/>
      <c r="G44" s="111">
        <v>34.99</v>
      </c>
      <c r="H44" s="112">
        <v>0</v>
      </c>
      <c r="I44" s="112">
        <v>0</v>
      </c>
      <c r="J44" s="113">
        <v>0.50408480336742867</v>
      </c>
      <c r="K44" s="114">
        <v>1.120151642535089</v>
      </c>
      <c r="L44" s="115"/>
      <c r="M44" s="106">
        <v>-29</v>
      </c>
      <c r="N44" s="107">
        <v>-28.869171280464094</v>
      </c>
      <c r="O44" s="107">
        <v>2.1850330800000002</v>
      </c>
      <c r="P44" s="108">
        <v>8757.456490200002</v>
      </c>
      <c r="Q44" s="109">
        <v>4.72854288</v>
      </c>
      <c r="R44" s="110"/>
    </row>
    <row r="45" spans="1:19" x14ac:dyDescent="0.2">
      <c r="A45" s="106">
        <v>-28</v>
      </c>
      <c r="B45" s="107">
        <v>-28.125733022015705</v>
      </c>
      <c r="C45" s="107">
        <v>2.2735879200000002</v>
      </c>
      <c r="D45" s="108">
        <v>8755.5573221999985</v>
      </c>
      <c r="E45" s="109">
        <v>6.7162657200000009</v>
      </c>
      <c r="F45" s="110"/>
      <c r="G45" s="111">
        <v>34.99</v>
      </c>
      <c r="H45" s="112">
        <v>0</v>
      </c>
      <c r="I45" s="112">
        <v>0</v>
      </c>
      <c r="J45" s="113">
        <v>0.51697308164586098</v>
      </c>
      <c r="K45" s="114">
        <v>1.175383753395203</v>
      </c>
      <c r="L45" s="115"/>
      <c r="M45" s="106">
        <v>-28</v>
      </c>
      <c r="N45" s="107">
        <v>-27.817395533141209</v>
      </c>
      <c r="O45" s="107">
        <v>2.4317760000000002</v>
      </c>
      <c r="P45" s="108">
        <v>8755.2714571200013</v>
      </c>
      <c r="Q45" s="109">
        <v>7.1603188800000002</v>
      </c>
      <c r="R45" s="110"/>
    </row>
    <row r="46" spans="1:19" x14ac:dyDescent="0.2">
      <c r="A46" s="106">
        <v>-27</v>
      </c>
      <c r="B46" s="107">
        <v>-27.140418671519864</v>
      </c>
      <c r="C46" s="107">
        <v>3.16235124</v>
      </c>
      <c r="D46" s="108">
        <v>8753.2837342799976</v>
      </c>
      <c r="E46" s="109">
        <v>9.8786169600000004</v>
      </c>
      <c r="F46" s="110"/>
      <c r="G46" s="111">
        <v>34.99</v>
      </c>
      <c r="H46" s="112">
        <v>0</v>
      </c>
      <c r="I46" s="112">
        <v>0</v>
      </c>
      <c r="J46" s="113">
        <v>0.53022825529315698</v>
      </c>
      <c r="K46" s="114">
        <v>1.6767679806093514</v>
      </c>
      <c r="L46" s="115"/>
      <c r="M46" s="106">
        <v>-27</v>
      </c>
      <c r="N46" s="107">
        <v>-26.83735313641785</v>
      </c>
      <c r="O46" s="107">
        <v>3.2462983200000002</v>
      </c>
      <c r="P46" s="108">
        <v>8752.8396811200018</v>
      </c>
      <c r="Q46" s="109">
        <v>10.406617199999999</v>
      </c>
      <c r="R46" s="110"/>
    </row>
    <row r="47" spans="1:19" x14ac:dyDescent="0.2">
      <c r="A47" s="106">
        <v>-26</v>
      </c>
      <c r="B47" s="107">
        <v>-26.097969227968544</v>
      </c>
      <c r="C47" s="107">
        <v>5.3894498400000002</v>
      </c>
      <c r="D47" s="108">
        <v>8750.1213830399975</v>
      </c>
      <c r="E47" s="109">
        <v>15.2680668</v>
      </c>
      <c r="F47" s="110"/>
      <c r="G47" s="111">
        <v>34.99</v>
      </c>
      <c r="H47" s="112">
        <v>0</v>
      </c>
      <c r="I47" s="112">
        <v>0</v>
      </c>
      <c r="J47" s="113">
        <v>0.54386955534896531</v>
      </c>
      <c r="K47" s="114">
        <v>2.9311576880563526</v>
      </c>
      <c r="L47" s="115"/>
      <c r="M47" s="106">
        <v>-26</v>
      </c>
      <c r="N47" s="107">
        <v>-25.868200754997989</v>
      </c>
      <c r="O47" s="107">
        <v>5.5994533200000003</v>
      </c>
      <c r="P47" s="108">
        <v>8749.5933828000016</v>
      </c>
      <c r="Q47" s="109">
        <v>16.006070520000002</v>
      </c>
      <c r="R47" s="110"/>
    </row>
    <row r="48" spans="1:19" x14ac:dyDescent="0.2">
      <c r="A48" s="106">
        <v>-25</v>
      </c>
      <c r="B48" s="107">
        <v>-25.12303340348069</v>
      </c>
      <c r="C48" s="107">
        <v>5.9984012399999997</v>
      </c>
      <c r="D48" s="108">
        <v>8744.731933199997</v>
      </c>
      <c r="E48" s="109">
        <v>21.266468039999999</v>
      </c>
      <c r="F48" s="110"/>
      <c r="G48" s="111">
        <v>34.99</v>
      </c>
      <c r="H48" s="112">
        <v>0</v>
      </c>
      <c r="I48" s="112">
        <v>0</v>
      </c>
      <c r="J48" s="113">
        <v>0.55791782557353509</v>
      </c>
      <c r="K48" s="114">
        <v>3.3466149767383966</v>
      </c>
      <c r="L48" s="115"/>
      <c r="M48" s="106">
        <v>-25</v>
      </c>
      <c r="N48" s="107">
        <v>-24.758004781536304</v>
      </c>
      <c r="O48" s="107">
        <v>6.9397946399999997</v>
      </c>
      <c r="P48" s="108">
        <v>8743.9939294800024</v>
      </c>
      <c r="Q48" s="109">
        <v>22.94586516</v>
      </c>
      <c r="R48" s="110"/>
    </row>
    <row r="49" spans="1:18" x14ac:dyDescent="0.2">
      <c r="A49" s="106">
        <v>-24</v>
      </c>
      <c r="B49" s="107">
        <v>-24.239051038005115</v>
      </c>
      <c r="C49" s="107">
        <v>7.0252659599999996</v>
      </c>
      <c r="D49" s="108">
        <v>8738.733531959997</v>
      </c>
      <c r="E49" s="109">
        <v>28.291733999999998</v>
      </c>
      <c r="F49" s="110"/>
      <c r="G49" s="111">
        <v>34.99</v>
      </c>
      <c r="H49" s="112">
        <v>0</v>
      </c>
      <c r="I49" s="112">
        <v>0</v>
      </c>
      <c r="J49" s="113">
        <v>0.57239570955446673</v>
      </c>
      <c r="K49" s="114">
        <v>4.0212320939830422</v>
      </c>
      <c r="L49" s="115"/>
      <c r="M49" s="106">
        <v>-24</v>
      </c>
      <c r="N49" s="107">
        <v>-23.73204843384131</v>
      </c>
      <c r="O49" s="107">
        <v>7.3026163200000003</v>
      </c>
      <c r="P49" s="108">
        <v>8737.054134840002</v>
      </c>
      <c r="Q49" s="109">
        <v>30.248481480000002</v>
      </c>
      <c r="R49" s="110"/>
    </row>
    <row r="50" spans="1:18" x14ac:dyDescent="0.2">
      <c r="A50" s="106">
        <v>-23</v>
      </c>
      <c r="B50" s="107">
        <v>-23.207251525579728</v>
      </c>
      <c r="C50" s="107">
        <v>9.4414141199999992</v>
      </c>
      <c r="D50" s="108">
        <v>8731.7082659999978</v>
      </c>
      <c r="E50" s="109">
        <v>37.733148119999996</v>
      </c>
      <c r="F50" s="110"/>
      <c r="G50" s="111">
        <v>34.99</v>
      </c>
      <c r="H50" s="112">
        <v>0</v>
      </c>
      <c r="I50" s="112">
        <v>0</v>
      </c>
      <c r="J50" s="113">
        <v>0.58732786482648391</v>
      </c>
      <c r="K50" s="114">
        <v>5.5452055960422166</v>
      </c>
      <c r="L50" s="115"/>
      <c r="M50" s="106">
        <v>-23</v>
      </c>
      <c r="N50" s="107">
        <v>-22.721663312079638</v>
      </c>
      <c r="O50" s="107">
        <v>10.37141076</v>
      </c>
      <c r="P50" s="108">
        <v>8729.7515185200027</v>
      </c>
      <c r="Q50" s="109">
        <v>40.619892239999999</v>
      </c>
      <c r="R50" s="110"/>
    </row>
    <row r="51" spans="1:18" x14ac:dyDescent="0.2">
      <c r="A51" s="106">
        <v>-22</v>
      </c>
      <c r="B51" s="107">
        <v>-22.254136876094613</v>
      </c>
      <c r="C51" s="107">
        <v>11.35901316</v>
      </c>
      <c r="D51" s="108">
        <v>8722.2668518799983</v>
      </c>
      <c r="E51" s="109">
        <v>49.092161279999999</v>
      </c>
      <c r="F51" s="110"/>
      <c r="G51" s="111">
        <v>34.99</v>
      </c>
      <c r="H51" s="112">
        <v>0</v>
      </c>
      <c r="I51" s="112">
        <v>0</v>
      </c>
      <c r="J51" s="113">
        <v>0.60274120857740798</v>
      </c>
      <c r="K51" s="114">
        <v>6.8465453203050819</v>
      </c>
      <c r="L51" s="115"/>
      <c r="M51" s="106">
        <v>-22</v>
      </c>
      <c r="N51" s="107">
        <v>-21.689388879582868</v>
      </c>
      <c r="O51" s="107">
        <v>12.2895354</v>
      </c>
      <c r="P51" s="108">
        <v>8719.3801077600019</v>
      </c>
      <c r="Q51" s="109">
        <v>52.909427639999997</v>
      </c>
      <c r="R51" s="110"/>
    </row>
    <row r="52" spans="1:18" x14ac:dyDescent="0.2">
      <c r="A52" s="106">
        <v>-21</v>
      </c>
      <c r="B52" s="107">
        <v>-21.220111773043339</v>
      </c>
      <c r="C52" s="107">
        <v>17.342399759999999</v>
      </c>
      <c r="D52" s="108">
        <v>8710.9078387199988</v>
      </c>
      <c r="E52" s="109">
        <v>66.434561040000006</v>
      </c>
      <c r="F52" s="110"/>
      <c r="G52" s="111">
        <v>34.99</v>
      </c>
      <c r="H52" s="112">
        <v>0</v>
      </c>
      <c r="I52" s="112">
        <v>0</v>
      </c>
      <c r="J52" s="113">
        <v>0.61866520039368444</v>
      </c>
      <c r="K52" s="114">
        <v>10.729139222827785</v>
      </c>
      <c r="L52" s="115"/>
      <c r="M52" s="106">
        <v>-21</v>
      </c>
      <c r="N52" s="107">
        <v>-20.708303858233254</v>
      </c>
      <c r="O52" s="107">
        <v>19.095100559999999</v>
      </c>
      <c r="P52" s="108">
        <v>8707.0905723600026</v>
      </c>
      <c r="Q52" s="109">
        <v>72.004528199999996</v>
      </c>
      <c r="R52" s="110"/>
    </row>
    <row r="53" spans="1:18" x14ac:dyDescent="0.2">
      <c r="A53" s="106">
        <v>-20</v>
      </c>
      <c r="B53" s="107">
        <v>-20.267800103777432</v>
      </c>
      <c r="C53" s="107">
        <v>20.798973119999999</v>
      </c>
      <c r="D53" s="108">
        <v>8693.5654389599986</v>
      </c>
      <c r="E53" s="109">
        <v>87.233534160000005</v>
      </c>
      <c r="F53" s="110"/>
      <c r="G53" s="111">
        <v>34.99</v>
      </c>
      <c r="H53" s="112">
        <v>0</v>
      </c>
      <c r="I53" s="112">
        <v>0</v>
      </c>
      <c r="J53" s="113">
        <v>0.63513216856832655</v>
      </c>
      <c r="K53" s="114">
        <v>13.210096901699934</v>
      </c>
      <c r="L53" s="115"/>
      <c r="M53" s="106">
        <v>-20</v>
      </c>
      <c r="N53" s="107">
        <v>-19.705816987148516</v>
      </c>
      <c r="O53" s="107">
        <v>21.576423120000001</v>
      </c>
      <c r="P53" s="108">
        <v>8687.9954718000026</v>
      </c>
      <c r="Q53" s="109">
        <v>93.580951319999997</v>
      </c>
      <c r="R53" s="110"/>
    </row>
    <row r="54" spans="1:18" x14ac:dyDescent="0.2">
      <c r="A54" s="106">
        <v>-19</v>
      </c>
      <c r="B54" s="107">
        <v>-19.287392300916089</v>
      </c>
      <c r="C54" s="107">
        <v>22.086246360000001</v>
      </c>
      <c r="D54" s="108">
        <v>8672.766465839999</v>
      </c>
      <c r="E54" s="109">
        <v>109.31978052000001</v>
      </c>
      <c r="F54" s="110"/>
      <c r="G54" s="111">
        <v>34.99</v>
      </c>
      <c r="H54" s="112">
        <v>0</v>
      </c>
      <c r="I54" s="112">
        <v>0</v>
      </c>
      <c r="J54" s="113">
        <v>0.65217768779808272</v>
      </c>
      <c r="K54" s="114">
        <v>14.40415708320362</v>
      </c>
      <c r="L54" s="115"/>
      <c r="M54" s="106">
        <v>-19</v>
      </c>
      <c r="N54" s="107">
        <v>-18.654190702668693</v>
      </c>
      <c r="O54" s="107">
        <v>24.058472760000001</v>
      </c>
      <c r="P54" s="108">
        <v>8666.4190486800035</v>
      </c>
      <c r="Q54" s="109">
        <v>117.63942408</v>
      </c>
      <c r="R54" s="110"/>
    </row>
    <row r="55" spans="1:18" x14ac:dyDescent="0.2">
      <c r="A55" s="106">
        <v>-18</v>
      </c>
      <c r="B55" s="107">
        <v>-18.277812278509931</v>
      </c>
      <c r="C55" s="107">
        <v>29.946997320000001</v>
      </c>
      <c r="D55" s="108">
        <v>8650.6802194799984</v>
      </c>
      <c r="E55" s="109">
        <v>139.26677784</v>
      </c>
      <c r="F55" s="110"/>
      <c r="G55" s="111">
        <v>34.99</v>
      </c>
      <c r="H55" s="112">
        <v>0</v>
      </c>
      <c r="I55" s="112">
        <v>0</v>
      </c>
      <c r="J55" s="113">
        <v>0.66984101769175031</v>
      </c>
      <c r="K55" s="114">
        <v>20.059727161640922</v>
      </c>
      <c r="L55" s="115"/>
      <c r="M55" s="106">
        <v>-18</v>
      </c>
      <c r="N55" s="107">
        <v>-17.606353747203855</v>
      </c>
      <c r="O55" s="107">
        <v>35.66788176</v>
      </c>
      <c r="P55" s="108">
        <v>8642.3605759200036</v>
      </c>
      <c r="Q55" s="109">
        <v>153.30730584</v>
      </c>
      <c r="R55" s="110"/>
    </row>
    <row r="56" spans="1:18" x14ac:dyDescent="0.2">
      <c r="A56" s="106">
        <v>-17</v>
      </c>
      <c r="B56" s="107">
        <v>-17.32330440174465</v>
      </c>
      <c r="C56" s="107">
        <v>43.428199319999997</v>
      </c>
      <c r="D56" s="108">
        <v>8620.7332221599991</v>
      </c>
      <c r="E56" s="109">
        <v>182.69497716000001</v>
      </c>
      <c r="F56" s="110"/>
      <c r="G56" s="111">
        <v>34.99</v>
      </c>
      <c r="H56" s="112">
        <v>0</v>
      </c>
      <c r="I56" s="112">
        <v>0</v>
      </c>
      <c r="J56" s="113">
        <v>0.68816561346990091</v>
      </c>
      <c r="K56" s="114">
        <v>29.885793426940936</v>
      </c>
      <c r="L56" s="115"/>
      <c r="M56" s="106">
        <v>-17</v>
      </c>
      <c r="N56" s="107">
        <v>-16.645567410326137</v>
      </c>
      <c r="O56" s="107">
        <v>45.459774719999999</v>
      </c>
      <c r="P56" s="108">
        <v>8606.6926941600032</v>
      </c>
      <c r="Q56" s="109">
        <v>198.76708056000001</v>
      </c>
      <c r="R56" s="110"/>
    </row>
    <row r="57" spans="1:18" x14ac:dyDescent="0.2">
      <c r="A57" s="106">
        <v>-16</v>
      </c>
      <c r="B57" s="107">
        <v>-16.309934170962435</v>
      </c>
      <c r="C57" s="107">
        <v>51.726407160000001</v>
      </c>
      <c r="D57" s="108">
        <v>8577.3050228399989</v>
      </c>
      <c r="E57" s="109">
        <v>234.42138432000002</v>
      </c>
      <c r="F57" s="110"/>
      <c r="G57" s="111">
        <v>34.99</v>
      </c>
      <c r="H57" s="112">
        <v>0</v>
      </c>
      <c r="I57" s="112">
        <v>0</v>
      </c>
      <c r="J57" s="113">
        <v>0.70719972264932818</v>
      </c>
      <c r="K57" s="114">
        <v>36.580900797198218</v>
      </c>
      <c r="L57" s="115"/>
      <c r="M57" s="106">
        <v>-16</v>
      </c>
      <c r="N57" s="107">
        <v>-15.59369907856963</v>
      </c>
      <c r="O57" s="107">
        <v>60.054504119999997</v>
      </c>
      <c r="P57" s="108">
        <v>8561.2329194400027</v>
      </c>
      <c r="Q57" s="109">
        <v>258.82158468</v>
      </c>
      <c r="R57" s="110"/>
    </row>
    <row r="58" spans="1:18" x14ac:dyDescent="0.2">
      <c r="A58" s="106">
        <v>-15</v>
      </c>
      <c r="B58" s="107">
        <v>-15.415231917902053</v>
      </c>
      <c r="C58" s="107">
        <v>58.762824600000002</v>
      </c>
      <c r="D58" s="108">
        <v>8525.5786156799986</v>
      </c>
      <c r="E58" s="109">
        <v>293.18420892</v>
      </c>
      <c r="F58" s="110"/>
      <c r="G58" s="111">
        <v>34.99</v>
      </c>
      <c r="H58" s="112">
        <v>0</v>
      </c>
      <c r="I58" s="112">
        <v>0</v>
      </c>
      <c r="J58" s="113">
        <v>0.7269970844901027</v>
      </c>
      <c r="K58" s="114">
        <v>42.720402160603285</v>
      </c>
      <c r="L58" s="115"/>
      <c r="M58" s="106">
        <v>-15</v>
      </c>
      <c r="N58" s="107">
        <v>-14.554680373002357</v>
      </c>
      <c r="O58" s="107">
        <v>61.514069040000003</v>
      </c>
      <c r="P58" s="108">
        <v>8501.1784153200024</v>
      </c>
      <c r="Q58" s="109">
        <v>320.33565371999998</v>
      </c>
      <c r="R58" s="110"/>
    </row>
    <row r="59" spans="1:18" x14ac:dyDescent="0.2">
      <c r="A59" s="106">
        <v>-14</v>
      </c>
      <c r="B59" s="107">
        <v>-14.425192705557093</v>
      </c>
      <c r="C59" s="107">
        <v>63.287697479999999</v>
      </c>
      <c r="D59" s="108">
        <v>8466.8157910799982</v>
      </c>
      <c r="E59" s="109">
        <v>356.47190640000002</v>
      </c>
      <c r="F59" s="110"/>
      <c r="G59" s="111">
        <v>34.99</v>
      </c>
      <c r="H59" s="112">
        <v>0</v>
      </c>
      <c r="I59" s="112">
        <v>0</v>
      </c>
      <c r="J59" s="113">
        <v>0.74761775268915642</v>
      </c>
      <c r="K59" s="114">
        <v>47.315006162868791</v>
      </c>
      <c r="L59" s="115"/>
      <c r="M59" s="106">
        <v>-14</v>
      </c>
      <c r="N59" s="107">
        <v>-13.509394033054548</v>
      </c>
      <c r="O59" s="107">
        <v>70.543675559999997</v>
      </c>
      <c r="P59" s="108">
        <v>8439.6643462800021</v>
      </c>
      <c r="Q59" s="109">
        <v>390.87932927999998</v>
      </c>
      <c r="R59" s="110"/>
    </row>
    <row r="60" spans="1:18" x14ac:dyDescent="0.2">
      <c r="A60" s="106">
        <v>-13</v>
      </c>
      <c r="B60" s="107">
        <v>-13.486007778842787</v>
      </c>
      <c r="C60" s="107">
        <v>70.380967319999996</v>
      </c>
      <c r="D60" s="108">
        <v>8403.5280935999981</v>
      </c>
      <c r="E60" s="109">
        <v>426.85287372000005</v>
      </c>
      <c r="F60" s="110"/>
      <c r="G60" s="111">
        <v>34.99</v>
      </c>
      <c r="H60" s="112">
        <v>0</v>
      </c>
      <c r="I60" s="112">
        <v>0</v>
      </c>
      <c r="J60" s="113">
        <v>0.76912906642490675</v>
      </c>
      <c r="K60" s="114">
        <v>54.132047688913467</v>
      </c>
      <c r="L60" s="115"/>
      <c r="M60" s="106">
        <v>-13</v>
      </c>
      <c r="N60" s="107">
        <v>-12.449752030585968</v>
      </c>
      <c r="O60" s="107">
        <v>78.367511879999995</v>
      </c>
      <c r="P60" s="108">
        <v>8369.1206707200017</v>
      </c>
      <c r="Q60" s="109">
        <v>469.24684115999997</v>
      </c>
      <c r="R60" s="110"/>
    </row>
    <row r="61" spans="1:18" x14ac:dyDescent="0.2">
      <c r="A61" s="106">
        <v>-12</v>
      </c>
      <c r="B61" s="107">
        <v>-12.491804490645299</v>
      </c>
      <c r="C61" s="107">
        <v>84.721411439999997</v>
      </c>
      <c r="D61" s="108">
        <v>8333.1471262799987</v>
      </c>
      <c r="E61" s="109">
        <v>511.57428516000004</v>
      </c>
      <c r="F61" s="110"/>
      <c r="G61" s="111">
        <v>34.99</v>
      </c>
      <c r="H61" s="112">
        <v>0</v>
      </c>
      <c r="I61" s="112">
        <v>0</v>
      </c>
      <c r="J61" s="113">
        <v>0.79160680064256239</v>
      </c>
      <c r="K61" s="114">
        <v>67.066045455940582</v>
      </c>
      <c r="L61" s="115"/>
      <c r="M61" s="106">
        <v>-12</v>
      </c>
      <c r="N61" s="107">
        <v>-11.437643378101512</v>
      </c>
      <c r="O61" s="107">
        <v>94.017129240000003</v>
      </c>
      <c r="P61" s="108">
        <v>8290.7531588400016</v>
      </c>
      <c r="Q61" s="109">
        <v>563.26397039999995</v>
      </c>
      <c r="R61" s="110"/>
    </row>
    <row r="62" spans="1:18" x14ac:dyDescent="0.2">
      <c r="A62" s="106">
        <v>-11</v>
      </c>
      <c r="B62" s="107">
        <v>-11.54897503168762</v>
      </c>
      <c r="C62" s="107">
        <v>92.078138280000005</v>
      </c>
      <c r="D62" s="108">
        <v>8248.4257148399993</v>
      </c>
      <c r="E62" s="109">
        <v>603.65242344000001</v>
      </c>
      <c r="F62" s="110"/>
      <c r="G62" s="111">
        <v>34.99</v>
      </c>
      <c r="H62" s="112">
        <v>0</v>
      </c>
      <c r="I62" s="112">
        <v>0</v>
      </c>
      <c r="J62" s="113">
        <v>0.81513653374473916</v>
      </c>
      <c r="K62" s="114">
        <v>75.056254471227987</v>
      </c>
      <c r="L62" s="115"/>
      <c r="M62" s="106">
        <v>-11</v>
      </c>
      <c r="N62" s="107">
        <v>-10.380911428003852</v>
      </c>
      <c r="O62" s="107">
        <v>100.58581524</v>
      </c>
      <c r="P62" s="108">
        <v>8196.7360296000024</v>
      </c>
      <c r="Q62" s="109">
        <v>663.84978563999994</v>
      </c>
      <c r="R62" s="110"/>
    </row>
    <row r="63" spans="1:18" x14ac:dyDescent="0.2">
      <c r="A63" s="106">
        <v>-10</v>
      </c>
      <c r="B63" s="107">
        <v>-10.591535436056404</v>
      </c>
      <c r="C63" s="107">
        <v>98.189911440000003</v>
      </c>
      <c r="D63" s="108">
        <v>8156.3475765599997</v>
      </c>
      <c r="E63" s="109">
        <v>701.84233487999995</v>
      </c>
      <c r="F63" s="110"/>
      <c r="G63" s="111">
        <v>34.99</v>
      </c>
      <c r="H63" s="112">
        <v>0</v>
      </c>
      <c r="I63" s="112">
        <v>0</v>
      </c>
      <c r="J63" s="113">
        <v>0.83981528004210315</v>
      </c>
      <c r="K63" s="114">
        <v>82.461387973292915</v>
      </c>
      <c r="L63" s="115"/>
      <c r="M63" s="106">
        <v>-10</v>
      </c>
      <c r="N63" s="107">
        <v>-9.3173533615508131</v>
      </c>
      <c r="O63" s="107">
        <v>112.68150060000001</v>
      </c>
      <c r="P63" s="108">
        <v>8096.1502143600028</v>
      </c>
      <c r="Q63" s="109">
        <v>776.53128623999999</v>
      </c>
      <c r="R63" s="110"/>
    </row>
    <row r="64" spans="1:18" x14ac:dyDescent="0.2">
      <c r="A64" s="106">
        <v>-9</v>
      </c>
      <c r="B64" s="107">
        <v>-9.6198904731031316</v>
      </c>
      <c r="C64" s="107">
        <v>117.211209</v>
      </c>
      <c r="D64" s="108">
        <v>8058.1576651199994</v>
      </c>
      <c r="E64" s="109">
        <v>819.05354388000001</v>
      </c>
      <c r="F64" s="110"/>
      <c r="G64" s="111">
        <v>34.99</v>
      </c>
      <c r="H64" s="112">
        <v>0</v>
      </c>
      <c r="I64" s="112">
        <v>0</v>
      </c>
      <c r="J64" s="113">
        <v>0.86575344598314874</v>
      </c>
      <c r="K64" s="114">
        <v>101.47600809960106</v>
      </c>
      <c r="L64" s="115"/>
      <c r="M64" s="106">
        <v>-9</v>
      </c>
      <c r="N64" s="107">
        <v>-8.2721012447951221</v>
      </c>
      <c r="O64" s="107">
        <v>135.33507083999999</v>
      </c>
      <c r="P64" s="108">
        <v>7983.4687137600031</v>
      </c>
      <c r="Q64" s="109">
        <v>911.86635707999994</v>
      </c>
      <c r="R64" s="110"/>
    </row>
    <row r="65" spans="1:18" x14ac:dyDescent="0.2">
      <c r="A65" s="106">
        <v>-8</v>
      </c>
      <c r="B65" s="107">
        <v>-8.702791874178331</v>
      </c>
      <c r="C65" s="107">
        <v>124.12996212</v>
      </c>
      <c r="D65" s="108">
        <v>7940.9464561199993</v>
      </c>
      <c r="E65" s="109">
        <v>943.18350599999997</v>
      </c>
      <c r="F65" s="110"/>
      <c r="G65" s="111">
        <v>34.99</v>
      </c>
      <c r="H65" s="112">
        <v>0</v>
      </c>
      <c r="I65" s="112">
        <v>0</v>
      </c>
      <c r="J65" s="113">
        <v>0.89307718405998404</v>
      </c>
      <c r="K65" s="114">
        <v>110.85763702760208</v>
      </c>
      <c r="L65" s="115"/>
      <c r="M65" s="106">
        <v>-8</v>
      </c>
      <c r="N65" s="107">
        <v>-7.1723008932283596</v>
      </c>
      <c r="O65" s="107">
        <v>142.15718364</v>
      </c>
      <c r="P65" s="108">
        <v>7848.1336429200028</v>
      </c>
      <c r="Q65" s="109">
        <v>1054.02354072</v>
      </c>
      <c r="R65" s="110"/>
    </row>
    <row r="66" spans="1:18" x14ac:dyDescent="0.2">
      <c r="A66" s="106">
        <v>-7</v>
      </c>
      <c r="B66" s="107">
        <v>-7.7480878422817341</v>
      </c>
      <c r="C66" s="107">
        <v>139.70520708000001</v>
      </c>
      <c r="D66" s="108">
        <v>7816.8164939999997</v>
      </c>
      <c r="E66" s="109">
        <v>1082.8887130799999</v>
      </c>
      <c r="F66" s="110"/>
      <c r="G66" s="111">
        <v>34.99</v>
      </c>
      <c r="H66" s="112">
        <v>0</v>
      </c>
      <c r="I66" s="112">
        <v>0</v>
      </c>
      <c r="J66" s="113">
        <v>0.92193123736088323</v>
      </c>
      <c r="K66" s="114">
        <v>128.79859442902281</v>
      </c>
      <c r="L66" s="115"/>
      <c r="M66" s="106">
        <v>-7</v>
      </c>
      <c r="N66" s="107">
        <v>-6.1048900879403263</v>
      </c>
      <c r="O66" s="107">
        <v>162.42198948000001</v>
      </c>
      <c r="P66" s="108">
        <v>7705.9764592800029</v>
      </c>
      <c r="Q66" s="109">
        <v>1216.4455302000001</v>
      </c>
      <c r="R66" s="110"/>
    </row>
    <row r="67" spans="1:18" x14ac:dyDescent="0.2">
      <c r="A67" s="106">
        <v>-6</v>
      </c>
      <c r="B67" s="107">
        <v>-6.7654269845503014</v>
      </c>
      <c r="C67" s="107">
        <v>160.81972415999999</v>
      </c>
      <c r="D67" s="108">
        <v>7677.1112869199997</v>
      </c>
      <c r="E67" s="109">
        <v>1243.70843724</v>
      </c>
      <c r="F67" s="110"/>
      <c r="G67" s="111">
        <v>34.99</v>
      </c>
      <c r="H67" s="112">
        <v>0</v>
      </c>
      <c r="I67" s="112">
        <v>0</v>
      </c>
      <c r="J67" s="113">
        <v>0.95248239232484488</v>
      </c>
      <c r="K67" s="114">
        <v>153.17795560093845</v>
      </c>
      <c r="L67" s="115"/>
      <c r="M67" s="106">
        <v>-6</v>
      </c>
      <c r="N67" s="107">
        <v>-5.0825029225467802</v>
      </c>
      <c r="O67" s="107">
        <v>194.9050068</v>
      </c>
      <c r="P67" s="108">
        <v>7543.5544698000031</v>
      </c>
      <c r="Q67" s="109">
        <v>1411.350537</v>
      </c>
      <c r="R67" s="110"/>
    </row>
    <row r="68" spans="1:18" x14ac:dyDescent="0.2">
      <c r="A68" s="106">
        <v>-5</v>
      </c>
      <c r="B68" s="107">
        <v>-5.8247247744297042</v>
      </c>
      <c r="C68" s="107">
        <v>190.86479843999999</v>
      </c>
      <c r="D68" s="108">
        <v>7516.2915627599996</v>
      </c>
      <c r="E68" s="109">
        <v>1434.5732356799999</v>
      </c>
      <c r="F68" s="110"/>
      <c r="G68" s="111">
        <v>34.99</v>
      </c>
      <c r="H68" s="112">
        <v>0</v>
      </c>
      <c r="I68" s="112">
        <v>0</v>
      </c>
      <c r="J68" s="113">
        <v>0.98492368911777017</v>
      </c>
      <c r="K68" s="114">
        <v>187.9872614022444</v>
      </c>
      <c r="L68" s="115"/>
      <c r="M68" s="106">
        <v>-5</v>
      </c>
      <c r="N68" s="107">
        <v>-4.0375913548505435</v>
      </c>
      <c r="O68" s="107">
        <v>221.6013696</v>
      </c>
      <c r="P68" s="108">
        <v>7348.6494630000034</v>
      </c>
      <c r="Q68" s="109">
        <v>1632.9519066</v>
      </c>
      <c r="R68" s="110"/>
    </row>
    <row r="69" spans="1:18" x14ac:dyDescent="0.2">
      <c r="A69" s="106">
        <v>-4</v>
      </c>
      <c r="B69" s="107">
        <v>-4.8741148148353064</v>
      </c>
      <c r="C69" s="107">
        <v>210.58073772</v>
      </c>
      <c r="D69" s="108">
        <v>7325.4267643199992</v>
      </c>
      <c r="E69" s="109">
        <v>1645.1539733999998</v>
      </c>
      <c r="F69" s="110"/>
      <c r="G69" s="111">
        <v>34.99</v>
      </c>
      <c r="H69" s="112">
        <v>0</v>
      </c>
      <c r="I69" s="112">
        <v>0</v>
      </c>
      <c r="J69" s="113">
        <v>1.0194795805914034</v>
      </c>
      <c r="K69" s="114">
        <v>214.68276217141394</v>
      </c>
      <c r="L69" s="115"/>
      <c r="M69" s="106">
        <v>-4</v>
      </c>
      <c r="N69" s="107">
        <v>-2.9552797431701001</v>
      </c>
      <c r="O69" s="107">
        <v>246.86407955999999</v>
      </c>
      <c r="P69" s="108">
        <v>7127.0480934000034</v>
      </c>
      <c r="Q69" s="109">
        <v>1879.81598616</v>
      </c>
      <c r="R69" s="110"/>
    </row>
    <row r="70" spans="1:18" x14ac:dyDescent="0.2">
      <c r="A70" s="106">
        <v>-3</v>
      </c>
      <c r="B70" s="107">
        <v>-3.9006543312302067</v>
      </c>
      <c r="C70" s="107">
        <v>236.58903756000001</v>
      </c>
      <c r="D70" s="108">
        <v>7114.8460265999993</v>
      </c>
      <c r="E70" s="109">
        <v>1881.7430109599998</v>
      </c>
      <c r="F70" s="110"/>
      <c r="G70" s="111">
        <v>34.99</v>
      </c>
      <c r="H70" s="112">
        <v>0</v>
      </c>
      <c r="I70" s="112">
        <v>0</v>
      </c>
      <c r="J70" s="113">
        <v>1.056412285275298</v>
      </c>
      <c r="K70" s="114">
        <v>249.93556583984292</v>
      </c>
      <c r="L70" s="115"/>
      <c r="M70" s="106">
        <v>-3</v>
      </c>
      <c r="N70" s="107">
        <v>-1.9083566151643203</v>
      </c>
      <c r="O70" s="107">
        <v>271.50227159999997</v>
      </c>
      <c r="P70" s="108">
        <v>6880.184013840003</v>
      </c>
      <c r="Q70" s="109">
        <v>2151.3182577600001</v>
      </c>
      <c r="R70" s="110"/>
    </row>
    <row r="71" spans="1:18" x14ac:dyDescent="0.2">
      <c r="A71" s="106">
        <v>-2</v>
      </c>
      <c r="B71" s="107">
        <v>-2.9556010747378654</v>
      </c>
      <c r="C71" s="107">
        <v>260.32430135999999</v>
      </c>
      <c r="D71" s="108">
        <v>6878.2569890399991</v>
      </c>
      <c r="E71" s="109">
        <v>2142.0673123199999</v>
      </c>
      <c r="F71" s="110"/>
      <c r="G71" s="111">
        <v>34.99</v>
      </c>
      <c r="H71" s="112">
        <v>0</v>
      </c>
      <c r="I71" s="112">
        <v>0</v>
      </c>
      <c r="J71" s="113">
        <v>1.0960296517826711</v>
      </c>
      <c r="K71" s="114">
        <v>285.32315337016797</v>
      </c>
      <c r="L71" s="115"/>
      <c r="M71" s="106">
        <v>-2</v>
      </c>
      <c r="N71" s="107">
        <v>-0.86293526865963921</v>
      </c>
      <c r="O71" s="107">
        <v>303.11218847999999</v>
      </c>
      <c r="P71" s="108">
        <v>6608.6817422400027</v>
      </c>
      <c r="Q71" s="109">
        <v>2454.43044624</v>
      </c>
      <c r="R71" s="110"/>
    </row>
    <row r="72" spans="1:18" x14ac:dyDescent="0.2">
      <c r="A72" s="106">
        <v>-1</v>
      </c>
      <c r="B72" s="107">
        <v>-1.9666483788269389</v>
      </c>
      <c r="C72" s="107">
        <v>290.13443244000001</v>
      </c>
      <c r="D72" s="108">
        <v>6617.9326876799987</v>
      </c>
      <c r="E72" s="109">
        <v>2432.2017447600001</v>
      </c>
      <c r="F72" s="110"/>
      <c r="G72" s="111">
        <v>34.99</v>
      </c>
      <c r="H72" s="112">
        <v>0</v>
      </c>
      <c r="I72" s="112">
        <v>0</v>
      </c>
      <c r="J72" s="113">
        <v>1.1386949476049772</v>
      </c>
      <c r="K72" s="114">
        <v>330.37461234566558</v>
      </c>
      <c r="L72" s="115"/>
      <c r="M72" s="106">
        <v>-1</v>
      </c>
      <c r="N72" s="107">
        <v>0.15939276047561043</v>
      </c>
      <c r="O72" s="107">
        <v>346.84860839999999</v>
      </c>
      <c r="P72" s="108">
        <v>6305.5695537600022</v>
      </c>
      <c r="Q72" s="109">
        <v>2801.2790546400001</v>
      </c>
      <c r="R72" s="110"/>
    </row>
    <row r="73" spans="1:18" x14ac:dyDescent="0.2">
      <c r="A73" s="106">
        <v>0</v>
      </c>
      <c r="B73" s="107">
        <v>-0.93963289590386545</v>
      </c>
      <c r="C73" s="107">
        <v>368.03472971999997</v>
      </c>
      <c r="D73" s="108">
        <v>6327.798255239999</v>
      </c>
      <c r="E73" s="109">
        <v>2800.2364744800002</v>
      </c>
      <c r="F73" s="110"/>
      <c r="G73" s="111">
        <v>34.99</v>
      </c>
      <c r="H73" s="112">
        <v>0</v>
      </c>
      <c r="I73" s="112">
        <v>0</v>
      </c>
      <c r="J73" s="113">
        <v>1.1848391132103862</v>
      </c>
      <c r="K73" s="114">
        <v>436.06194279206892</v>
      </c>
      <c r="L73" s="115"/>
      <c r="M73" s="106">
        <v>0</v>
      </c>
      <c r="N73" s="107">
        <v>1.1065402670678179</v>
      </c>
      <c r="O73" s="107">
        <v>416.50143575999999</v>
      </c>
      <c r="P73" s="108">
        <v>5958.7209453600026</v>
      </c>
      <c r="Q73" s="109">
        <v>3217.7804904</v>
      </c>
      <c r="R73" s="110"/>
    </row>
    <row r="74" spans="1:18" x14ac:dyDescent="0.2">
      <c r="A74" s="106">
        <v>1</v>
      </c>
      <c r="B74" s="107">
        <v>0.12157665294235699</v>
      </c>
      <c r="C74" s="107">
        <v>434.53274820000001</v>
      </c>
      <c r="D74" s="108">
        <v>5959.7635255199993</v>
      </c>
      <c r="E74" s="109">
        <v>3234.76922268</v>
      </c>
      <c r="F74" s="110"/>
      <c r="G74" s="111">
        <v>34.99</v>
      </c>
      <c r="H74" s="112">
        <v>0</v>
      </c>
      <c r="I74" s="112">
        <v>0</v>
      </c>
      <c r="J74" s="113">
        <v>1.2349761948668019</v>
      </c>
      <c r="K74" s="114">
        <v>536.63759991705012</v>
      </c>
      <c r="L74" s="115"/>
      <c r="M74" s="106">
        <v>1</v>
      </c>
      <c r="N74" s="107">
        <v>2.0015273950689907</v>
      </c>
      <c r="O74" s="107">
        <v>409.13014104000001</v>
      </c>
      <c r="P74" s="108">
        <v>5542.2195096000023</v>
      </c>
      <c r="Q74" s="109">
        <v>3626.9106314400001</v>
      </c>
      <c r="R74" s="110"/>
    </row>
    <row r="75" spans="1:18" x14ac:dyDescent="0.2">
      <c r="A75" s="106">
        <v>2</v>
      </c>
      <c r="B75" s="107">
        <v>0.94393575133730834</v>
      </c>
      <c r="C75" s="107">
        <v>357.29872776000002</v>
      </c>
      <c r="D75" s="108">
        <v>5525.2307773199991</v>
      </c>
      <c r="E75" s="109">
        <v>3592.06795044</v>
      </c>
      <c r="F75" s="110"/>
      <c r="G75" s="111">
        <v>34.99</v>
      </c>
      <c r="H75" s="112">
        <v>0</v>
      </c>
      <c r="I75" s="112">
        <v>0</v>
      </c>
      <c r="J75" s="113">
        <v>1.2897229040271645</v>
      </c>
      <c r="K75" s="114">
        <v>460.81635277183841</v>
      </c>
      <c r="L75" s="115"/>
      <c r="M75" s="106">
        <v>2</v>
      </c>
      <c r="N75" s="107">
        <v>3.1999826151927917</v>
      </c>
      <c r="O75" s="107">
        <v>321.78303347999997</v>
      </c>
      <c r="P75" s="108">
        <v>5133.0893685600022</v>
      </c>
      <c r="Q75" s="109">
        <v>3948.6936649200002</v>
      </c>
      <c r="R75" s="110"/>
    </row>
    <row r="76" spans="1:18" x14ac:dyDescent="0.2">
      <c r="A76" s="106">
        <v>3</v>
      </c>
      <c r="B76" s="107">
        <v>1.8130071033149509</v>
      </c>
      <c r="C76" s="107">
        <v>273.42863063999999</v>
      </c>
      <c r="D76" s="108">
        <v>5167.9320495599986</v>
      </c>
      <c r="E76" s="109">
        <v>3865.4965810799999</v>
      </c>
      <c r="F76" s="110"/>
      <c r="G76" s="111">
        <v>34.99</v>
      </c>
      <c r="H76" s="112">
        <v>0</v>
      </c>
      <c r="I76" s="112">
        <v>0</v>
      </c>
      <c r="J76" s="113">
        <v>1.3498235722979179</v>
      </c>
      <c r="K76" s="114">
        <v>369.0804109790127</v>
      </c>
      <c r="L76" s="115"/>
      <c r="M76" s="106">
        <v>3</v>
      </c>
      <c r="N76" s="107">
        <v>4.4901294348083844</v>
      </c>
      <c r="O76" s="107">
        <v>268.88065763999998</v>
      </c>
      <c r="P76" s="108">
        <v>4811.3063350800021</v>
      </c>
      <c r="Q76" s="109">
        <v>4217.5743225599999</v>
      </c>
      <c r="R76" s="110"/>
    </row>
    <row r="77" spans="1:18" x14ac:dyDescent="0.2">
      <c r="A77" s="106">
        <v>4</v>
      </c>
      <c r="B77" s="107">
        <v>2.6824968130777225</v>
      </c>
      <c r="C77" s="107">
        <v>243.5034282</v>
      </c>
      <c r="D77" s="108">
        <v>4894.5034189199987</v>
      </c>
      <c r="E77" s="109">
        <v>4109.0000092800001</v>
      </c>
      <c r="F77" s="110"/>
      <c r="G77" s="111">
        <v>34.99</v>
      </c>
      <c r="H77" s="112">
        <v>0</v>
      </c>
      <c r="I77" s="112">
        <v>0</v>
      </c>
      <c r="J77" s="113">
        <v>1.4161822149232239</v>
      </c>
      <c r="K77" s="114">
        <v>344.84522428967426</v>
      </c>
      <c r="L77" s="115"/>
      <c r="M77" s="106">
        <v>4</v>
      </c>
      <c r="N77" s="107">
        <v>5.6324115087415363</v>
      </c>
      <c r="O77" s="107">
        <v>255.00948672000001</v>
      </c>
      <c r="P77" s="108">
        <v>4542.4256774400019</v>
      </c>
      <c r="Q77" s="109">
        <v>4472.5838092799995</v>
      </c>
      <c r="R77" s="110"/>
    </row>
    <row r="78" spans="1:18" x14ac:dyDescent="0.2">
      <c r="A78" s="106">
        <v>5</v>
      </c>
      <c r="B78" s="107">
        <v>3.57475877679438</v>
      </c>
      <c r="C78" s="107">
        <v>227.50658196000001</v>
      </c>
      <c r="D78" s="108">
        <v>4650.999990719999</v>
      </c>
      <c r="E78" s="109">
        <v>4336.5065912400005</v>
      </c>
      <c r="F78" s="110"/>
      <c r="G78" s="111">
        <v>34.99</v>
      </c>
      <c r="H78" s="112">
        <v>0</v>
      </c>
      <c r="I78" s="112">
        <v>0</v>
      </c>
      <c r="J78" s="113">
        <v>1.4899040349330506</v>
      </c>
      <c r="K78" s="114">
        <v>338.96297443603078</v>
      </c>
      <c r="L78" s="115"/>
      <c r="M78" s="106">
        <v>5</v>
      </c>
      <c r="N78" s="107">
        <v>6.8220425962880764</v>
      </c>
      <c r="O78" s="107">
        <v>232.01545032000001</v>
      </c>
      <c r="P78" s="108">
        <v>4287.4161907200023</v>
      </c>
      <c r="Q78" s="109">
        <v>4704.5992595999996</v>
      </c>
      <c r="R78" s="110"/>
    </row>
    <row r="79" spans="1:18" x14ac:dyDescent="0.2">
      <c r="A79" s="106">
        <v>6</v>
      </c>
      <c r="B79" s="107">
        <v>4.4762839700655217</v>
      </c>
      <c r="C79" s="107">
        <v>216.61617623999999</v>
      </c>
      <c r="D79" s="108">
        <v>4423.4934087599986</v>
      </c>
      <c r="E79" s="109">
        <v>4553.1227674800002</v>
      </c>
      <c r="F79" s="110"/>
      <c r="G79" s="111">
        <v>34.99</v>
      </c>
      <c r="H79" s="112">
        <v>0</v>
      </c>
      <c r="I79" s="112">
        <v>0</v>
      </c>
      <c r="J79" s="113">
        <v>1.5723495723318537</v>
      </c>
      <c r="K79" s="114">
        <v>340.59635207112541</v>
      </c>
      <c r="L79" s="115"/>
      <c r="M79" s="106">
        <v>6</v>
      </c>
      <c r="N79" s="107">
        <v>7.9113402425246528</v>
      </c>
      <c r="O79" s="107">
        <v>245.53608108</v>
      </c>
      <c r="P79" s="108">
        <v>4055.4007404000022</v>
      </c>
      <c r="Q79" s="109">
        <v>4950.1353406799999</v>
      </c>
      <c r="R79" s="110"/>
    </row>
    <row r="80" spans="1:18" x14ac:dyDescent="0.2">
      <c r="A80" s="106">
        <v>7</v>
      </c>
      <c r="B80" s="107">
        <v>5.468061462821141</v>
      </c>
      <c r="C80" s="107">
        <v>217.31157132000001</v>
      </c>
      <c r="D80" s="108">
        <v>4206.8772325199989</v>
      </c>
      <c r="E80" s="109">
        <v>4770.4343388000007</v>
      </c>
      <c r="F80" s="110"/>
      <c r="G80" s="111">
        <v>34.99</v>
      </c>
      <c r="H80" s="112">
        <v>0</v>
      </c>
      <c r="I80" s="112">
        <v>0</v>
      </c>
      <c r="J80" s="113">
        <v>1.6652059441479823</v>
      </c>
      <c r="K80" s="114">
        <v>361.8685202942022</v>
      </c>
      <c r="L80" s="115"/>
      <c r="M80" s="106">
        <v>7</v>
      </c>
      <c r="N80" s="107">
        <v>9.0447824519304945</v>
      </c>
      <c r="O80" s="107">
        <v>248.42199299999999</v>
      </c>
      <c r="P80" s="108">
        <v>3809.8646593200024</v>
      </c>
      <c r="Q80" s="109">
        <v>5198.5573336799998</v>
      </c>
      <c r="R80" s="110"/>
    </row>
    <row r="81" spans="1:18" x14ac:dyDescent="0.2">
      <c r="A81" s="106">
        <v>8</v>
      </c>
      <c r="B81" s="107">
        <v>6.3552930662989358</v>
      </c>
      <c r="C81" s="107">
        <v>218.30257259999999</v>
      </c>
      <c r="D81" s="108">
        <v>3989.5656611999989</v>
      </c>
      <c r="E81" s="109">
        <v>4988.7369114000003</v>
      </c>
      <c r="F81" s="110"/>
      <c r="G81" s="111">
        <v>34.99</v>
      </c>
      <c r="H81" s="112">
        <v>0</v>
      </c>
      <c r="I81" s="112">
        <v>0</v>
      </c>
      <c r="J81" s="113">
        <v>1.7705814077451134</v>
      </c>
      <c r="K81" s="114">
        <v>386.52247630848785</v>
      </c>
      <c r="L81" s="115"/>
      <c r="M81" s="106">
        <v>8</v>
      </c>
      <c r="N81" s="107">
        <v>10.162865776418721</v>
      </c>
      <c r="O81" s="107">
        <v>261.85957896000002</v>
      </c>
      <c r="P81" s="108">
        <v>3561.4426663200024</v>
      </c>
      <c r="Q81" s="109">
        <v>5460.4169126400002</v>
      </c>
      <c r="R81" s="110"/>
    </row>
    <row r="82" spans="1:18" x14ac:dyDescent="0.2">
      <c r="A82" s="106">
        <v>9</v>
      </c>
      <c r="B82" s="107">
        <v>7.2894125737677751</v>
      </c>
      <c r="C82" s="107">
        <v>235.32299856</v>
      </c>
      <c r="D82" s="108">
        <v>3771.2630885999988</v>
      </c>
      <c r="E82" s="109">
        <v>5224.0599099600004</v>
      </c>
      <c r="F82" s="110"/>
      <c r="G82" s="111">
        <v>34.99</v>
      </c>
      <c r="H82" s="112">
        <v>0</v>
      </c>
      <c r="I82" s="112">
        <v>0</v>
      </c>
      <c r="J82" s="113">
        <v>1.8911320813861445</v>
      </c>
      <c r="K82" s="114">
        <v>445.02687206480147</v>
      </c>
      <c r="L82" s="115"/>
      <c r="M82" s="106">
        <v>9</v>
      </c>
      <c r="N82" s="107">
        <v>11.243794745624157</v>
      </c>
      <c r="O82" s="107">
        <v>283.24485887999998</v>
      </c>
      <c r="P82" s="108">
        <v>3299.5830873600025</v>
      </c>
      <c r="Q82" s="109">
        <v>5743.66177152</v>
      </c>
      <c r="R82" s="110"/>
    </row>
    <row r="83" spans="1:18" x14ac:dyDescent="0.2">
      <c r="A83" s="106">
        <v>10</v>
      </c>
      <c r="B83" s="107">
        <v>8.2799940788117006</v>
      </c>
      <c r="C83" s="107">
        <v>246.00008076</v>
      </c>
      <c r="D83" s="108">
        <v>3535.9400900399987</v>
      </c>
      <c r="E83" s="109">
        <v>5470.0599907200003</v>
      </c>
      <c r="F83" s="110"/>
      <c r="G83" s="111">
        <v>34.99</v>
      </c>
      <c r="H83" s="112">
        <v>0</v>
      </c>
      <c r="I83" s="112">
        <v>0</v>
      </c>
      <c r="J83" s="113">
        <v>2.0302334924913286</v>
      </c>
      <c r="K83" s="114">
        <v>499.43760311452365</v>
      </c>
      <c r="L83" s="115"/>
      <c r="M83" s="106">
        <v>10</v>
      </c>
      <c r="N83" s="107">
        <v>12.386057698716707</v>
      </c>
      <c r="O83" s="107">
        <v>309.50694468</v>
      </c>
      <c r="P83" s="108">
        <v>3016.3382284800027</v>
      </c>
      <c r="Q83" s="109">
        <v>6053.1687161999998</v>
      </c>
      <c r="R83" s="110"/>
    </row>
    <row r="84" spans="1:18" x14ac:dyDescent="0.2">
      <c r="A84" s="106">
        <v>11</v>
      </c>
      <c r="B84" s="107">
        <v>9.1181165056965696</v>
      </c>
      <c r="C84" s="107">
        <v>254.27675651999999</v>
      </c>
      <c r="D84" s="108">
        <v>3289.9400092799988</v>
      </c>
      <c r="E84" s="109">
        <v>5724.3367472400005</v>
      </c>
      <c r="F84" s="110"/>
      <c r="G84" s="111">
        <v>34.99</v>
      </c>
      <c r="H84" s="112">
        <v>0</v>
      </c>
      <c r="I84" s="112">
        <v>0</v>
      </c>
      <c r="J84" s="113">
        <v>2.1922153584534922</v>
      </c>
      <c r="K84" s="114">
        <v>557.42941094088314</v>
      </c>
      <c r="L84" s="115"/>
      <c r="M84" s="106">
        <v>11</v>
      </c>
      <c r="N84" s="107">
        <v>13.500323054364772</v>
      </c>
      <c r="O84" s="107">
        <v>328.36337028000003</v>
      </c>
      <c r="P84" s="108">
        <v>2706.8312838000029</v>
      </c>
      <c r="Q84" s="109">
        <v>6381.5320864799996</v>
      </c>
      <c r="R84" s="110"/>
    </row>
    <row r="85" spans="1:18" x14ac:dyDescent="0.2">
      <c r="A85" s="106">
        <v>12</v>
      </c>
      <c r="B85" s="107">
        <v>10.066727781476025</v>
      </c>
      <c r="C85" s="107">
        <v>271.83342587999999</v>
      </c>
      <c r="D85" s="108">
        <v>3035.6632527599986</v>
      </c>
      <c r="E85" s="109">
        <v>5996.1701731200001</v>
      </c>
      <c r="F85" s="110"/>
      <c r="G85" s="111">
        <v>34.99</v>
      </c>
      <c r="H85" s="112">
        <v>0</v>
      </c>
      <c r="I85" s="112">
        <v>0</v>
      </c>
      <c r="J85" s="113">
        <v>2.3826867016278124</v>
      </c>
      <c r="K85" s="114">
        <v>647.69388890220569</v>
      </c>
      <c r="L85" s="115"/>
      <c r="M85" s="106">
        <v>12</v>
      </c>
      <c r="N85" s="107">
        <v>14.677659290024831</v>
      </c>
      <c r="O85" s="107">
        <v>327.98809188000001</v>
      </c>
      <c r="P85" s="108">
        <v>2378.4679135200031</v>
      </c>
      <c r="Q85" s="109">
        <v>6709.5201783599996</v>
      </c>
      <c r="R85" s="110"/>
    </row>
    <row r="86" spans="1:18" x14ac:dyDescent="0.2">
      <c r="A86" s="106">
        <v>13</v>
      </c>
      <c r="B86" s="107">
        <v>10.94282797006319</v>
      </c>
      <c r="C86" s="107">
        <v>276.78931704000001</v>
      </c>
      <c r="D86" s="108">
        <v>2763.8298268799986</v>
      </c>
      <c r="E86" s="109">
        <v>6272.9594901600003</v>
      </c>
      <c r="F86" s="110"/>
      <c r="G86" s="111">
        <v>34.99</v>
      </c>
      <c r="H86" s="112">
        <v>0</v>
      </c>
      <c r="I86" s="112">
        <v>0</v>
      </c>
      <c r="J86" s="113">
        <v>2.6089917976071546</v>
      </c>
      <c r="K86" s="114">
        <v>722.1410578226463</v>
      </c>
      <c r="L86" s="115"/>
      <c r="M86" s="106">
        <v>13</v>
      </c>
      <c r="N86" s="107">
        <v>15.867120898814429</v>
      </c>
      <c r="O86" s="107">
        <v>341.52068004</v>
      </c>
      <c r="P86" s="108">
        <v>2050.4798216400031</v>
      </c>
      <c r="Q86" s="109">
        <v>7051.0408583999997</v>
      </c>
      <c r="R86" s="110"/>
    </row>
    <row r="87" spans="1:18" x14ac:dyDescent="0.2">
      <c r="A87" s="106">
        <v>14</v>
      </c>
      <c r="B87" s="107">
        <v>11.773323894299006</v>
      </c>
      <c r="C87" s="107">
        <v>280.63328388000002</v>
      </c>
      <c r="D87" s="108">
        <v>2487.0405098399988</v>
      </c>
      <c r="E87" s="109">
        <v>6553.5927740400002</v>
      </c>
      <c r="F87" s="110"/>
      <c r="G87" s="111">
        <v>34.99</v>
      </c>
      <c r="H87" s="112">
        <v>0</v>
      </c>
      <c r="I87" s="112">
        <v>0</v>
      </c>
      <c r="J87" s="113">
        <v>2.8808584472417516</v>
      </c>
      <c r="K87" s="114">
        <v>808.46476644289044</v>
      </c>
      <c r="L87" s="115"/>
      <c r="M87" s="106">
        <v>14</v>
      </c>
      <c r="N87" s="107">
        <v>17.004981033487727</v>
      </c>
      <c r="O87" s="107">
        <v>327.69671676000002</v>
      </c>
      <c r="P87" s="108">
        <v>1708.959141600003</v>
      </c>
      <c r="Q87" s="109">
        <v>7378.7375751599993</v>
      </c>
      <c r="R87" s="110"/>
    </row>
    <row r="88" spans="1:18" x14ac:dyDescent="0.2">
      <c r="A88" s="106">
        <v>15</v>
      </c>
      <c r="B88" s="107">
        <v>12.58429877466344</v>
      </c>
      <c r="C88" s="107">
        <v>277.87809743999998</v>
      </c>
      <c r="D88" s="108">
        <v>2206.4072259599989</v>
      </c>
      <c r="E88" s="109">
        <v>6831.4708714799999</v>
      </c>
      <c r="F88" s="110"/>
      <c r="G88" s="111">
        <v>34.99</v>
      </c>
      <c r="H88" s="112">
        <v>0</v>
      </c>
      <c r="I88" s="112">
        <v>0</v>
      </c>
      <c r="J88" s="113">
        <v>3.2113335617645364</v>
      </c>
      <c r="K88" s="114">
        <v>892.35926038834816</v>
      </c>
      <c r="L88" s="115"/>
      <c r="M88" s="106">
        <v>15</v>
      </c>
      <c r="N88" s="107">
        <v>18.134402597855615</v>
      </c>
      <c r="O88" s="107">
        <v>312.40476144000002</v>
      </c>
      <c r="P88" s="108">
        <v>1381.262424840003</v>
      </c>
      <c r="Q88" s="109">
        <v>7691.142336599999</v>
      </c>
      <c r="R88" s="110"/>
    </row>
    <row r="89" spans="1:18" x14ac:dyDescent="0.2">
      <c r="A89" s="106">
        <v>16</v>
      </c>
      <c r="B89" s="107">
        <v>13.324384613883668</v>
      </c>
      <c r="C89" s="107">
        <v>269.36824799999999</v>
      </c>
      <c r="D89" s="108">
        <v>1928.5291285199989</v>
      </c>
      <c r="E89" s="109">
        <v>7100.8391194799997</v>
      </c>
      <c r="F89" s="110"/>
      <c r="G89" s="111">
        <v>34.99</v>
      </c>
      <c r="H89" s="112">
        <v>0</v>
      </c>
      <c r="I89" s="112">
        <v>0</v>
      </c>
      <c r="J89" s="113">
        <v>3.6181555886981078</v>
      </c>
      <c r="K89" s="114">
        <v>974.61623191901788</v>
      </c>
      <c r="L89" s="115"/>
      <c r="M89" s="106">
        <v>16</v>
      </c>
      <c r="N89" s="107">
        <v>19.35798520199301</v>
      </c>
      <c r="O89" s="107">
        <v>279.88062467999998</v>
      </c>
      <c r="P89" s="108">
        <v>1068.8576634000028</v>
      </c>
      <c r="Q89" s="109">
        <v>7971.0229612799994</v>
      </c>
      <c r="R89" s="110"/>
    </row>
    <row r="90" spans="1:18" x14ac:dyDescent="0.2">
      <c r="A90" s="106">
        <v>17</v>
      </c>
      <c r="B90" s="107">
        <v>14.0977714014259</v>
      </c>
      <c r="C90" s="107">
        <v>258.05342904000003</v>
      </c>
      <c r="D90" s="108">
        <v>1659.160880519999</v>
      </c>
      <c r="E90" s="109">
        <v>7358.8925485199998</v>
      </c>
      <c r="F90" s="110"/>
      <c r="G90" s="111">
        <v>34.99</v>
      </c>
      <c r="H90" s="112">
        <v>0</v>
      </c>
      <c r="I90" s="112">
        <v>0</v>
      </c>
      <c r="J90" s="113">
        <v>4.1258040593435696</v>
      </c>
      <c r="K90" s="114">
        <v>1064.6778850607598</v>
      </c>
      <c r="L90" s="115"/>
      <c r="M90" s="106">
        <v>17</v>
      </c>
      <c r="N90" s="107">
        <v>20.608871246715346</v>
      </c>
      <c r="O90" s="107">
        <v>231.83444244</v>
      </c>
      <c r="P90" s="108">
        <v>788.97703872000284</v>
      </c>
      <c r="Q90" s="109">
        <v>8202.8574037199996</v>
      </c>
      <c r="R90" s="110"/>
    </row>
    <row r="91" spans="1:18" x14ac:dyDescent="0.2">
      <c r="A91" s="106">
        <v>18</v>
      </c>
      <c r="B91" s="107">
        <v>14.826837961843175</v>
      </c>
      <c r="C91" s="107">
        <v>236.31698700000001</v>
      </c>
      <c r="D91" s="108">
        <v>1401.1074514799989</v>
      </c>
      <c r="E91" s="109">
        <v>7595.2095355199999</v>
      </c>
      <c r="F91" s="110"/>
      <c r="G91" s="111">
        <v>34.99</v>
      </c>
      <c r="H91" s="112">
        <v>0</v>
      </c>
      <c r="I91" s="112">
        <v>0</v>
      </c>
      <c r="J91" s="113">
        <v>4.7686212202988632</v>
      </c>
      <c r="K91" s="114">
        <v>1126.9061989252905</v>
      </c>
      <c r="L91" s="115"/>
      <c r="M91" s="106">
        <v>18</v>
      </c>
      <c r="N91" s="107">
        <v>21.757061194778899</v>
      </c>
      <c r="O91" s="107">
        <v>195.96718308000001</v>
      </c>
      <c r="P91" s="108">
        <v>557.14259628000286</v>
      </c>
      <c r="Q91" s="109">
        <v>8398.8245867999995</v>
      </c>
      <c r="R91" s="110"/>
    </row>
    <row r="92" spans="1:18" x14ac:dyDescent="0.2">
      <c r="A92" s="106">
        <v>19</v>
      </c>
      <c r="B92" s="107">
        <v>15.443156858624578</v>
      </c>
      <c r="C92" s="107">
        <v>216.01268232000001</v>
      </c>
      <c r="D92" s="108">
        <v>1164.7904644799989</v>
      </c>
      <c r="E92" s="109">
        <v>7811.2222178399998</v>
      </c>
      <c r="F92" s="110"/>
      <c r="G92" s="111">
        <v>34.99</v>
      </c>
      <c r="H92" s="112">
        <v>0</v>
      </c>
      <c r="I92" s="112">
        <v>0</v>
      </c>
      <c r="J92" s="113">
        <v>5.5956714240047312</v>
      </c>
      <c r="K92" s="114">
        <v>1208.7359936806358</v>
      </c>
      <c r="L92" s="115"/>
      <c r="M92" s="106">
        <v>19</v>
      </c>
      <c r="N92" s="107">
        <v>23.26989902139243</v>
      </c>
      <c r="O92" s="107">
        <v>146.77496507999999</v>
      </c>
      <c r="P92" s="108">
        <v>361.17541320000282</v>
      </c>
      <c r="Q92" s="109">
        <v>8545.5995518799991</v>
      </c>
      <c r="R92" s="110"/>
    </row>
    <row r="93" spans="1:18" x14ac:dyDescent="0.2">
      <c r="A93" s="106">
        <v>20</v>
      </c>
      <c r="B93" s="107">
        <v>15.955675677717171</v>
      </c>
      <c r="C93" s="107">
        <v>185.5555464</v>
      </c>
      <c r="D93" s="108">
        <v>948.77778215999888</v>
      </c>
      <c r="E93" s="109">
        <v>7996.7777642399997</v>
      </c>
      <c r="F93" s="110"/>
      <c r="G93" s="111">
        <v>34.99</v>
      </c>
      <c r="H93" s="112">
        <v>0</v>
      </c>
      <c r="I93" s="112">
        <v>0</v>
      </c>
      <c r="J93" s="113">
        <v>6.6784918468388446</v>
      </c>
      <c r="K93" s="114">
        <v>1239.2312037681268</v>
      </c>
      <c r="L93" s="115"/>
      <c r="M93" s="106">
        <v>20</v>
      </c>
      <c r="N93" s="107">
        <v>24.947958042211077</v>
      </c>
      <c r="O93" s="107">
        <v>102.64855872</v>
      </c>
      <c r="P93" s="108">
        <v>214.40044812000284</v>
      </c>
      <c r="Q93" s="109">
        <v>8648.2481105999996</v>
      </c>
      <c r="R93" s="110"/>
    </row>
    <row r="94" spans="1:18" x14ac:dyDescent="0.2">
      <c r="A94" s="106">
        <v>21</v>
      </c>
      <c r="B94" s="107">
        <v>16.412246137852627</v>
      </c>
      <c r="C94" s="107">
        <v>160.70992631999999</v>
      </c>
      <c r="D94" s="108">
        <v>763.22223575999885</v>
      </c>
      <c r="E94" s="109">
        <v>8157.4876905599995</v>
      </c>
      <c r="F94" s="110"/>
      <c r="G94" s="111">
        <v>34.99</v>
      </c>
      <c r="H94" s="112">
        <v>0</v>
      </c>
      <c r="I94" s="112">
        <v>0</v>
      </c>
      <c r="J94" s="113">
        <v>8.1237966897843705</v>
      </c>
      <c r="K94" s="114">
        <v>1305.5747674539059</v>
      </c>
      <c r="L94" s="115"/>
      <c r="M94" s="106">
        <v>21</v>
      </c>
      <c r="N94" s="107">
        <v>26.296732240399347</v>
      </c>
      <c r="O94" s="107">
        <v>60.767454239999999</v>
      </c>
      <c r="P94" s="108">
        <v>111.75188940000284</v>
      </c>
      <c r="Q94" s="109">
        <v>8709.0155648399996</v>
      </c>
      <c r="R94" s="110"/>
    </row>
    <row r="95" spans="1:18" x14ac:dyDescent="0.2">
      <c r="A95" s="106">
        <v>22</v>
      </c>
      <c r="B95" s="107">
        <v>16.915050334878561</v>
      </c>
      <c r="C95" s="107">
        <v>136.16537868</v>
      </c>
      <c r="D95" s="108">
        <v>602.51230943999883</v>
      </c>
      <c r="E95" s="109">
        <v>8293.6530692399992</v>
      </c>
      <c r="F95" s="110"/>
      <c r="G95" s="111">
        <v>34.99</v>
      </c>
      <c r="H95" s="112">
        <v>0</v>
      </c>
      <c r="I95" s="112">
        <v>0</v>
      </c>
      <c r="J95" s="113">
        <v>10.094952472391562</v>
      </c>
      <c r="K95" s="114">
        <v>1374.5830261597991</v>
      </c>
      <c r="L95" s="115"/>
      <c r="M95" s="106">
        <v>22</v>
      </c>
      <c r="N95" s="107">
        <v>28.011570235937906</v>
      </c>
      <c r="O95" s="107">
        <v>31.382419680000002</v>
      </c>
      <c r="P95" s="108">
        <v>50.984435160002839</v>
      </c>
      <c r="Q95" s="109">
        <v>8740.3979845199992</v>
      </c>
      <c r="R95" s="110"/>
    </row>
    <row r="96" spans="1:18" x14ac:dyDescent="0.2">
      <c r="A96" s="106">
        <v>23</v>
      </c>
      <c r="B96" s="107">
        <v>17.436424272577426</v>
      </c>
      <c r="C96" s="107">
        <v>117.01655304000001</v>
      </c>
      <c r="D96" s="108">
        <v>466.34693075999883</v>
      </c>
      <c r="E96" s="109">
        <v>8410.6696222800001</v>
      </c>
      <c r="F96" s="110"/>
      <c r="G96" s="111">
        <v>34.99</v>
      </c>
      <c r="H96" s="112">
        <v>0</v>
      </c>
      <c r="I96" s="112">
        <v>0</v>
      </c>
      <c r="J96" s="113">
        <v>12.849578025469444</v>
      </c>
      <c r="K96" s="114">
        <v>1503.6133285589638</v>
      </c>
      <c r="L96" s="115"/>
      <c r="M96" s="106">
        <v>23</v>
      </c>
      <c r="N96" s="107">
        <v>30.050540271559505</v>
      </c>
      <c r="O96" s="107">
        <v>15.905190360000001</v>
      </c>
      <c r="P96" s="108">
        <v>19.602015480002837</v>
      </c>
      <c r="Q96" s="109">
        <v>8756.3031748799986</v>
      </c>
      <c r="R96" s="110"/>
    </row>
    <row r="97" spans="1:18" x14ac:dyDescent="0.2">
      <c r="A97" s="106">
        <v>24</v>
      </c>
      <c r="B97" s="107">
        <v>18.113844161752478</v>
      </c>
      <c r="C97" s="107">
        <v>91.15437876</v>
      </c>
      <c r="D97" s="108">
        <v>349.33037771999881</v>
      </c>
      <c r="E97" s="109">
        <v>8501.8240010400004</v>
      </c>
      <c r="F97" s="110"/>
      <c r="G97" s="111">
        <v>34.99</v>
      </c>
      <c r="H97" s="112">
        <v>0</v>
      </c>
      <c r="I97" s="112">
        <v>0</v>
      </c>
      <c r="J97" s="113">
        <v>16.808092652981259</v>
      </c>
      <c r="K97" s="114">
        <v>1532.1312439230269</v>
      </c>
      <c r="L97" s="115"/>
      <c r="M97" s="106">
        <v>24</v>
      </c>
      <c r="N97" s="107">
        <v>30.798567564583795</v>
      </c>
      <c r="O97" s="107">
        <v>3.1739231999999999</v>
      </c>
      <c r="P97" s="108">
        <v>3.6968251200028366</v>
      </c>
      <c r="Q97" s="109">
        <v>8759.4770980799985</v>
      </c>
      <c r="R97" s="110"/>
    </row>
    <row r="98" spans="1:18" x14ac:dyDescent="0.2">
      <c r="A98" s="106">
        <v>25</v>
      </c>
      <c r="B98" s="107">
        <v>18.73943572911395</v>
      </c>
      <c r="C98" s="107">
        <v>75.086217360000006</v>
      </c>
      <c r="D98" s="108">
        <v>258.17599895999882</v>
      </c>
      <c r="E98" s="109">
        <v>8576.9102184000003</v>
      </c>
      <c r="F98" s="110"/>
      <c r="G98" s="111">
        <v>34.99</v>
      </c>
      <c r="H98" s="112">
        <v>0</v>
      </c>
      <c r="I98" s="112">
        <v>0</v>
      </c>
      <c r="J98" s="113">
        <v>17.575075000000005</v>
      </c>
      <c r="K98" s="114">
        <v>1319.6459015683024</v>
      </c>
      <c r="L98" s="115"/>
      <c r="M98" s="106">
        <v>25</v>
      </c>
      <c r="N98" s="107">
        <v>33.384839601306645</v>
      </c>
      <c r="O98" s="107">
        <v>0.52292819999999995</v>
      </c>
      <c r="P98" s="108">
        <v>0.52290192000283664</v>
      </c>
      <c r="Q98" s="109">
        <v>8760.0000262799986</v>
      </c>
      <c r="R98" s="110"/>
    </row>
    <row r="99" spans="1:18" x14ac:dyDescent="0.2">
      <c r="A99" s="106">
        <v>26</v>
      </c>
      <c r="B99" s="107">
        <v>19.312362238044713</v>
      </c>
      <c r="C99" s="107">
        <v>55.126776360000001</v>
      </c>
      <c r="D99" s="108">
        <v>183.08978159999882</v>
      </c>
      <c r="E99" s="109">
        <v>8632.0369947600011</v>
      </c>
      <c r="F99" s="110"/>
      <c r="G99" s="111">
        <v>35</v>
      </c>
      <c r="H99" s="112">
        <v>1.7372190224632564</v>
      </c>
      <c r="I99" s="112">
        <v>5.7460370723801848</v>
      </c>
      <c r="J99" s="113">
        <v>24.5</v>
      </c>
      <c r="K99" s="114">
        <v>1350.6060208200001</v>
      </c>
      <c r="L99" s="115"/>
      <c r="M99" s="106"/>
      <c r="N99" s="107"/>
      <c r="O99" s="107"/>
      <c r="P99" s="108"/>
      <c r="Q99" s="109"/>
      <c r="R99" s="110"/>
    </row>
    <row r="100" spans="1:18" x14ac:dyDescent="0.2">
      <c r="A100" s="106">
        <v>27</v>
      </c>
      <c r="B100" s="107">
        <v>20.057552307692635</v>
      </c>
      <c r="C100" s="107">
        <v>40.966236360000003</v>
      </c>
      <c r="D100" s="108">
        <v>127.96300523999881</v>
      </c>
      <c r="E100" s="109">
        <v>8673.0032311200011</v>
      </c>
      <c r="F100" s="110"/>
      <c r="G100" s="111">
        <v>35</v>
      </c>
      <c r="H100" s="112">
        <v>4.0518703654080399</v>
      </c>
      <c r="I100" s="112">
        <v>9.9593927453631199</v>
      </c>
      <c r="J100" s="113">
        <v>24.5</v>
      </c>
      <c r="K100" s="114">
        <v>1003.67279082</v>
      </c>
      <c r="L100" s="115"/>
      <c r="M100" s="106"/>
      <c r="N100" s="107"/>
      <c r="O100" s="107"/>
      <c r="P100" s="108"/>
      <c r="Q100" s="109"/>
      <c r="R100" s="110"/>
    </row>
    <row r="101" spans="1:18" x14ac:dyDescent="0.2">
      <c r="A101" s="106">
        <v>28</v>
      </c>
      <c r="B101" s="107">
        <v>20.323402279930896</v>
      </c>
      <c r="C101" s="107">
        <v>30.90990528</v>
      </c>
      <c r="D101" s="108">
        <v>86.996768879998797</v>
      </c>
      <c r="E101" s="109">
        <v>8703.9131364000004</v>
      </c>
      <c r="F101" s="110"/>
      <c r="G101" s="111">
        <v>35</v>
      </c>
      <c r="H101" s="112">
        <v>6.3665217083528223</v>
      </c>
      <c r="I101" s="112">
        <v>11.807314978094972</v>
      </c>
      <c r="J101" s="113">
        <v>24.5</v>
      </c>
      <c r="K101" s="114">
        <v>757.29267936000008</v>
      </c>
      <c r="L101" s="115"/>
      <c r="M101" s="106"/>
      <c r="N101" s="107"/>
      <c r="O101" s="107"/>
      <c r="P101" s="108"/>
      <c r="Q101" s="109"/>
      <c r="R101" s="110"/>
    </row>
    <row r="102" spans="1:18" x14ac:dyDescent="0.2">
      <c r="A102" s="106">
        <v>29</v>
      </c>
      <c r="B102" s="107">
        <v>20.658883505512076</v>
      </c>
      <c r="C102" s="107">
        <v>21.577088880000002</v>
      </c>
      <c r="D102" s="108">
        <v>56.086863599998793</v>
      </c>
      <c r="E102" s="109">
        <v>8725.4902252800002</v>
      </c>
      <c r="F102" s="110"/>
      <c r="G102" s="111">
        <v>35</v>
      </c>
      <c r="H102" s="112">
        <v>8.6811730512976162</v>
      </c>
      <c r="I102" s="112">
        <v>11.23886655063057</v>
      </c>
      <c r="J102" s="113">
        <v>24.5</v>
      </c>
      <c r="K102" s="114">
        <v>528.63867756000002</v>
      </c>
      <c r="L102" s="115"/>
      <c r="M102" s="106"/>
      <c r="N102" s="107"/>
      <c r="O102" s="107"/>
      <c r="P102" s="108"/>
      <c r="Q102" s="109"/>
      <c r="R102" s="110"/>
    </row>
    <row r="103" spans="1:18" x14ac:dyDescent="0.2">
      <c r="A103" s="106">
        <v>30</v>
      </c>
      <c r="B103" s="107">
        <v>21.218418931213659</v>
      </c>
      <c r="C103" s="107">
        <v>14.70252996</v>
      </c>
      <c r="D103" s="108">
        <v>34.509774719998788</v>
      </c>
      <c r="E103" s="109">
        <v>8740.1927552400011</v>
      </c>
      <c r="F103" s="110"/>
      <c r="G103" s="111">
        <v>35</v>
      </c>
      <c r="H103" s="112">
        <v>10.995824394242391</v>
      </c>
      <c r="I103" s="112">
        <v>9.6999862554748564</v>
      </c>
      <c r="J103" s="113">
        <v>24.5</v>
      </c>
      <c r="K103" s="114">
        <v>360.21198401999999</v>
      </c>
      <c r="L103" s="115"/>
      <c r="M103" s="106"/>
      <c r="N103" s="107"/>
      <c r="O103" s="107"/>
      <c r="P103" s="108"/>
      <c r="Q103" s="109"/>
      <c r="R103" s="110"/>
    </row>
    <row r="104" spans="1:18" x14ac:dyDescent="0.2">
      <c r="A104" s="106">
        <v>31</v>
      </c>
      <c r="B104" s="107">
        <v>21.661071519831918</v>
      </c>
      <c r="C104" s="107">
        <v>7.7133989999999999</v>
      </c>
      <c r="D104" s="108">
        <v>19.807244759998788</v>
      </c>
      <c r="E104" s="109">
        <v>8747.9061542400013</v>
      </c>
      <c r="F104" s="110"/>
      <c r="G104" s="111">
        <v>35</v>
      </c>
      <c r="H104" s="112">
        <v>13.310475737187183</v>
      </c>
      <c r="I104" s="112">
        <v>6.1601406144446331</v>
      </c>
      <c r="J104" s="113">
        <v>24.5</v>
      </c>
      <c r="K104" s="114">
        <v>188.97827550000002</v>
      </c>
      <c r="L104" s="115"/>
      <c r="M104" s="106"/>
      <c r="N104" s="107"/>
      <c r="O104" s="107"/>
      <c r="P104" s="108"/>
      <c r="Q104" s="109"/>
      <c r="R104" s="110"/>
    </row>
    <row r="105" spans="1:18" x14ac:dyDescent="0.2">
      <c r="A105" s="106">
        <v>32</v>
      </c>
      <c r="B105" s="107">
        <v>21.982779087427673</v>
      </c>
      <c r="C105" s="107">
        <v>4.7007474</v>
      </c>
      <c r="D105" s="108">
        <v>12.093845759998789</v>
      </c>
      <c r="E105" s="109">
        <v>8752.6069016400015</v>
      </c>
      <c r="F105" s="110"/>
      <c r="G105" s="111">
        <v>35</v>
      </c>
      <c r="H105" s="112">
        <v>15.625127080131968</v>
      </c>
      <c r="I105" s="112">
        <v>4.4069865297959971</v>
      </c>
      <c r="J105" s="113">
        <v>24.5</v>
      </c>
      <c r="K105" s="114">
        <v>115.1683113</v>
      </c>
      <c r="L105" s="115"/>
      <c r="M105" s="106"/>
      <c r="N105" s="107"/>
      <c r="O105" s="107"/>
      <c r="P105" s="108"/>
      <c r="Q105" s="109"/>
      <c r="R105" s="110"/>
    </row>
    <row r="106" spans="1:18" x14ac:dyDescent="0.2">
      <c r="A106" s="106">
        <v>33</v>
      </c>
      <c r="B106" s="107">
        <v>22.541926575501751</v>
      </c>
      <c r="C106" s="107">
        <v>2.8929374399999999</v>
      </c>
      <c r="D106" s="108">
        <v>7.3930983599987892</v>
      </c>
      <c r="E106" s="109">
        <v>8755.499839080001</v>
      </c>
      <c r="F106" s="110"/>
      <c r="G106" s="111">
        <v>35</v>
      </c>
      <c r="H106" s="112">
        <v>17.939778423076753</v>
      </c>
      <c r="I106" s="112">
        <v>3.1139193999253738</v>
      </c>
      <c r="J106" s="113">
        <v>24.5</v>
      </c>
      <c r="K106" s="114">
        <v>70.876967280000002</v>
      </c>
      <c r="L106" s="115"/>
      <c r="M106" s="106"/>
      <c r="N106" s="107"/>
      <c r="O106" s="107"/>
      <c r="P106" s="108"/>
      <c r="Q106" s="109"/>
      <c r="R106" s="110"/>
    </row>
    <row r="107" spans="1:18" x14ac:dyDescent="0.2">
      <c r="A107" s="106">
        <v>34</v>
      </c>
      <c r="B107" s="107">
        <v>22.800649782497302</v>
      </c>
      <c r="C107" s="107">
        <v>1.60698696</v>
      </c>
      <c r="D107" s="108">
        <v>4.5001609199987893</v>
      </c>
      <c r="E107" s="109">
        <v>8757.1068260400007</v>
      </c>
      <c r="F107" s="110"/>
      <c r="G107" s="111">
        <v>35</v>
      </c>
      <c r="H107" s="112">
        <v>20.254429766021545</v>
      </c>
      <c r="I107" s="112">
        <v>1.9529162709739485</v>
      </c>
      <c r="J107" s="113">
        <v>24.5</v>
      </c>
      <c r="K107" s="114">
        <v>39.371180519999996</v>
      </c>
      <c r="L107" s="115"/>
      <c r="M107" s="106"/>
      <c r="N107" s="107"/>
      <c r="O107" s="107"/>
      <c r="P107" s="108"/>
      <c r="Q107" s="109"/>
      <c r="R107" s="110"/>
    </row>
    <row r="108" spans="1:18" x14ac:dyDescent="0.2">
      <c r="A108" s="106">
        <v>35</v>
      </c>
      <c r="B108" s="107">
        <v>22.476638327468262</v>
      </c>
      <c r="C108" s="107">
        <v>1.6877541599999999</v>
      </c>
      <c r="D108" s="108">
        <v>2.8931739599987893</v>
      </c>
      <c r="E108" s="109">
        <v>8758.7945802000013</v>
      </c>
      <c r="F108" s="110"/>
      <c r="G108" s="111">
        <v>35</v>
      </c>
      <c r="H108" s="112">
        <v>22.569081108966326</v>
      </c>
      <c r="I108" s="112">
        <v>2.28546363174212</v>
      </c>
      <c r="J108" s="113">
        <v>24.5</v>
      </c>
      <c r="K108" s="114">
        <v>41.349976919999996</v>
      </c>
      <c r="L108" s="115"/>
      <c r="M108" s="106"/>
      <c r="N108" s="107"/>
      <c r="O108" s="107"/>
      <c r="P108" s="108"/>
      <c r="Q108" s="109"/>
      <c r="R108" s="110"/>
    </row>
    <row r="109" spans="1:18" x14ac:dyDescent="0.2">
      <c r="A109" s="106">
        <v>36</v>
      </c>
      <c r="B109" s="107">
        <v>22.625097633189835</v>
      </c>
      <c r="C109" s="107">
        <v>0.96452855999999998</v>
      </c>
      <c r="D109" s="108">
        <v>1.2054197999987895</v>
      </c>
      <c r="E109" s="109">
        <v>8759.7591087600013</v>
      </c>
      <c r="F109" s="110"/>
      <c r="G109" s="111">
        <v>35</v>
      </c>
      <c r="H109" s="112">
        <v>24.883732451911111</v>
      </c>
      <c r="I109" s="112">
        <v>1.4400642377560258</v>
      </c>
      <c r="J109" s="113">
        <v>24.5</v>
      </c>
      <c r="K109" s="114">
        <v>23.63094972</v>
      </c>
      <c r="L109" s="115"/>
      <c r="M109" s="106"/>
      <c r="N109" s="107"/>
      <c r="O109" s="107"/>
      <c r="P109" s="108"/>
      <c r="Q109" s="109"/>
      <c r="R109" s="110"/>
    </row>
    <row r="110" spans="1:18" x14ac:dyDescent="0.2">
      <c r="A110" s="106">
        <v>37</v>
      </c>
      <c r="B110" s="107">
        <v>22.600174520069807</v>
      </c>
      <c r="C110" s="107">
        <v>0.20077919999999999</v>
      </c>
      <c r="D110" s="108">
        <v>0.24089123999878947</v>
      </c>
      <c r="E110" s="109">
        <v>8759.9598879600017</v>
      </c>
      <c r="F110" s="110"/>
      <c r="G110" s="111">
        <v>35</v>
      </c>
      <c r="H110" s="112">
        <v>27.198383794855904</v>
      </c>
      <c r="I110" s="112">
        <v>0.32765218437744803</v>
      </c>
      <c r="J110" s="113">
        <v>24.5</v>
      </c>
      <c r="K110" s="114">
        <v>4.9190904</v>
      </c>
      <c r="L110" s="115"/>
      <c r="M110" s="106"/>
      <c r="N110" s="107"/>
      <c r="O110" s="107"/>
      <c r="P110" s="108"/>
      <c r="Q110" s="109"/>
      <c r="R110" s="110"/>
    </row>
    <row r="111" spans="1:18" x14ac:dyDescent="0.2">
      <c r="A111" s="106">
        <v>38</v>
      </c>
      <c r="B111" s="107">
        <v>22</v>
      </c>
      <c r="C111" s="107">
        <v>4.0138319999999998E-2</v>
      </c>
      <c r="D111" s="108">
        <v>4.0112039998789484E-2</v>
      </c>
      <c r="E111" s="109">
        <v>8760.0000262800022</v>
      </c>
      <c r="F111" s="110"/>
      <c r="G111" s="111">
        <v>35</v>
      </c>
      <c r="H111" s="112">
        <v>29.513035137800678</v>
      </c>
      <c r="I111" s="112">
        <v>7.1076218911937272E-2</v>
      </c>
      <c r="J111" s="113">
        <v>24.5</v>
      </c>
      <c r="K111" s="114">
        <v>0.98338883999999993</v>
      </c>
      <c r="L111" s="115"/>
      <c r="M111" s="106"/>
      <c r="N111" s="107"/>
      <c r="O111" s="107"/>
      <c r="P111" s="108"/>
      <c r="Q111" s="109"/>
      <c r="R111" s="110"/>
    </row>
    <row r="112" spans="1:18" x14ac:dyDescent="0.2">
      <c r="A112" s="106"/>
      <c r="B112" s="107"/>
      <c r="C112" s="107"/>
      <c r="D112" s="108"/>
      <c r="E112" s="109"/>
      <c r="F112" s="110"/>
      <c r="G112" s="111"/>
      <c r="H112" s="112"/>
      <c r="I112" s="112"/>
      <c r="J112" s="113"/>
      <c r="K112" s="114"/>
      <c r="L112" s="115"/>
      <c r="M112" s="106"/>
      <c r="N112" s="107"/>
      <c r="O112" s="107"/>
      <c r="P112" s="108"/>
      <c r="Q112" s="109"/>
      <c r="R112" s="110"/>
    </row>
    <row r="113" spans="1:18" x14ac:dyDescent="0.2">
      <c r="A113" s="106"/>
      <c r="B113" s="107"/>
      <c r="C113" s="107"/>
      <c r="D113" s="108"/>
      <c r="E113" s="109"/>
      <c r="F113" s="110"/>
      <c r="G113" s="111"/>
      <c r="H113" s="112"/>
      <c r="I113" s="112"/>
      <c r="J113" s="113"/>
      <c r="K113" s="114"/>
      <c r="L113" s="115"/>
      <c r="M113" s="106"/>
      <c r="N113" s="107"/>
      <c r="O113" s="107"/>
      <c r="P113" s="108"/>
      <c r="Q113" s="109"/>
      <c r="R113" s="110"/>
    </row>
    <row r="114" spans="1:18" x14ac:dyDescent="0.2">
      <c r="A114" s="106"/>
      <c r="B114" s="107"/>
      <c r="C114" s="107"/>
      <c r="D114" s="108"/>
      <c r="E114" s="109"/>
      <c r="F114" s="110"/>
      <c r="G114" s="111"/>
      <c r="H114" s="112"/>
      <c r="I114" s="112"/>
      <c r="J114" s="113"/>
      <c r="K114" s="114"/>
      <c r="L114" s="115"/>
      <c r="M114" s="106"/>
      <c r="N114" s="107"/>
      <c r="O114" s="107"/>
      <c r="P114" s="108"/>
      <c r="Q114" s="109"/>
      <c r="R114" s="110"/>
    </row>
    <row r="115" spans="1:18" x14ac:dyDescent="0.2">
      <c r="A115" s="106"/>
      <c r="B115" s="107"/>
      <c r="C115" s="107"/>
      <c r="D115" s="108"/>
      <c r="E115" s="109"/>
      <c r="F115" s="110"/>
      <c r="G115" s="111"/>
      <c r="H115" s="112"/>
      <c r="I115" s="112"/>
      <c r="J115" s="113"/>
      <c r="K115" s="114"/>
      <c r="L115" s="115"/>
      <c r="M115" s="106"/>
      <c r="N115" s="107"/>
      <c r="O115" s="107"/>
      <c r="P115" s="108"/>
      <c r="Q115" s="109"/>
      <c r="R115" s="110"/>
    </row>
    <row r="116" spans="1:18" x14ac:dyDescent="0.2">
      <c r="A116" s="106"/>
      <c r="B116" s="107"/>
      <c r="C116" s="107"/>
      <c r="D116" s="108"/>
      <c r="E116" s="109"/>
      <c r="F116" s="110"/>
      <c r="G116" s="111"/>
      <c r="H116" s="112"/>
      <c r="I116" s="112"/>
      <c r="J116" s="113"/>
      <c r="K116" s="114"/>
      <c r="L116" s="115"/>
      <c r="M116" s="106"/>
      <c r="N116" s="107"/>
      <c r="O116" s="107"/>
      <c r="P116" s="108"/>
      <c r="Q116" s="109"/>
      <c r="R116" s="110"/>
    </row>
    <row r="117" spans="1:18" x14ac:dyDescent="0.2">
      <c r="A117" s="106"/>
      <c r="B117" s="107"/>
      <c r="C117" s="107"/>
      <c r="D117" s="108"/>
      <c r="E117" s="109"/>
      <c r="F117" s="110"/>
      <c r="G117" s="111"/>
      <c r="H117" s="112"/>
      <c r="I117" s="112"/>
      <c r="J117" s="113"/>
      <c r="K117" s="114"/>
      <c r="L117" s="115"/>
      <c r="M117" s="106"/>
      <c r="N117" s="107"/>
      <c r="O117" s="107"/>
      <c r="P117" s="108"/>
      <c r="Q117" s="109"/>
      <c r="R117" s="110"/>
    </row>
    <row r="118" spans="1:18" x14ac:dyDescent="0.2">
      <c r="A118" s="106"/>
      <c r="B118" s="107"/>
      <c r="C118" s="107"/>
      <c r="D118" s="108"/>
      <c r="E118" s="109"/>
      <c r="F118" s="110"/>
      <c r="G118" s="111"/>
      <c r="H118" s="112"/>
      <c r="I118" s="112"/>
      <c r="J118" s="113"/>
      <c r="K118" s="114"/>
      <c r="L118" s="115"/>
      <c r="M118" s="106"/>
      <c r="N118" s="107"/>
      <c r="O118" s="107"/>
      <c r="P118" s="108"/>
      <c r="Q118" s="109"/>
      <c r="R118" s="110"/>
    </row>
    <row r="119" spans="1:18" x14ac:dyDescent="0.2">
      <c r="A119" s="106"/>
      <c r="B119" s="107"/>
      <c r="C119" s="107"/>
      <c r="D119" s="108"/>
      <c r="E119" s="109"/>
      <c r="F119" s="110"/>
      <c r="G119" s="111"/>
      <c r="H119" s="112"/>
      <c r="I119" s="112"/>
      <c r="J119" s="113"/>
      <c r="K119" s="114"/>
      <c r="L119" s="115"/>
      <c r="M119" s="106"/>
      <c r="N119" s="107"/>
      <c r="O119" s="107"/>
      <c r="P119" s="108"/>
      <c r="Q119" s="109"/>
      <c r="R119" s="110"/>
    </row>
    <row r="120" spans="1:18" x14ac:dyDescent="0.2">
      <c r="A120" s="106"/>
      <c r="B120" s="107"/>
      <c r="C120" s="107"/>
      <c r="D120" s="108"/>
      <c r="E120" s="109"/>
      <c r="F120" s="110"/>
      <c r="G120" s="111"/>
      <c r="H120" s="112"/>
      <c r="I120" s="112"/>
      <c r="J120" s="113"/>
      <c r="K120" s="114"/>
      <c r="L120" s="115"/>
      <c r="M120" s="106"/>
      <c r="N120" s="107"/>
      <c r="O120" s="107"/>
      <c r="P120" s="108"/>
      <c r="Q120" s="109"/>
      <c r="R120" s="110"/>
    </row>
    <row r="121" spans="1:18" x14ac:dyDescent="0.2">
      <c r="A121" s="106"/>
      <c r="B121" s="107"/>
      <c r="C121" s="107"/>
      <c r="D121" s="108"/>
      <c r="E121" s="109"/>
      <c r="F121" s="110"/>
      <c r="G121" s="111"/>
      <c r="H121" s="112"/>
      <c r="I121" s="112"/>
      <c r="J121" s="113"/>
      <c r="K121" s="114"/>
      <c r="L121" s="115"/>
      <c r="M121" s="106"/>
      <c r="N121" s="107"/>
      <c r="O121" s="107"/>
      <c r="P121" s="108"/>
      <c r="Q121" s="109"/>
      <c r="R121" s="110"/>
    </row>
    <row r="122" spans="1:18" x14ac:dyDescent="0.2">
      <c r="A122" s="106"/>
      <c r="B122" s="107"/>
      <c r="C122" s="107"/>
      <c r="D122" s="108"/>
      <c r="E122" s="109"/>
      <c r="F122" s="110"/>
      <c r="G122" s="111"/>
      <c r="H122" s="112"/>
      <c r="I122" s="112"/>
      <c r="J122" s="113"/>
      <c r="K122" s="114"/>
      <c r="L122" s="115"/>
      <c r="M122" s="106"/>
      <c r="N122" s="107"/>
      <c r="O122" s="107"/>
      <c r="P122" s="108"/>
      <c r="Q122" s="109"/>
      <c r="R122" s="110"/>
    </row>
    <row r="123" spans="1:18" x14ac:dyDescent="0.2">
      <c r="A123" s="106"/>
      <c r="B123" s="107"/>
      <c r="C123" s="107"/>
      <c r="D123" s="108"/>
      <c r="E123" s="109"/>
      <c r="F123" s="110"/>
      <c r="G123" s="111"/>
      <c r="H123" s="112"/>
      <c r="I123" s="112"/>
      <c r="J123" s="113"/>
      <c r="K123" s="114"/>
      <c r="L123" s="115"/>
      <c r="M123" s="106"/>
      <c r="N123" s="107"/>
      <c r="O123" s="107"/>
      <c r="P123" s="108"/>
      <c r="Q123" s="109"/>
      <c r="R123" s="110"/>
    </row>
    <row r="124" spans="1:18" x14ac:dyDescent="0.2">
      <c r="A124" s="106"/>
      <c r="B124" s="107"/>
      <c r="C124" s="107"/>
      <c r="D124" s="108"/>
      <c r="E124" s="109"/>
      <c r="F124" s="110"/>
      <c r="G124" s="111"/>
      <c r="H124" s="112"/>
      <c r="I124" s="112"/>
      <c r="J124" s="113"/>
      <c r="K124" s="114"/>
      <c r="L124" s="115"/>
      <c r="M124" s="106"/>
      <c r="N124" s="107"/>
      <c r="O124" s="107"/>
      <c r="P124" s="108"/>
      <c r="Q124" s="109"/>
      <c r="R124" s="110"/>
    </row>
    <row r="125" spans="1:18" x14ac:dyDescent="0.2">
      <c r="A125" s="106"/>
      <c r="B125" s="107"/>
      <c r="C125" s="107"/>
      <c r="D125" s="108"/>
      <c r="E125" s="109"/>
      <c r="F125" s="110"/>
      <c r="G125" s="111"/>
      <c r="H125" s="112"/>
      <c r="I125" s="112"/>
      <c r="J125" s="113"/>
      <c r="K125" s="114"/>
      <c r="L125" s="115"/>
      <c r="M125" s="106"/>
      <c r="N125" s="107"/>
      <c r="O125" s="107"/>
      <c r="P125" s="108"/>
      <c r="Q125" s="109"/>
      <c r="R125" s="110"/>
    </row>
    <row r="126" spans="1:18" x14ac:dyDescent="0.2">
      <c r="A126" s="106"/>
      <c r="B126" s="107"/>
      <c r="C126" s="107"/>
      <c r="D126" s="108"/>
      <c r="E126" s="109"/>
      <c r="F126" s="110"/>
      <c r="G126" s="111"/>
      <c r="H126" s="112"/>
      <c r="I126" s="112"/>
      <c r="J126" s="113"/>
      <c r="K126" s="114"/>
      <c r="L126" s="115"/>
      <c r="M126" s="106"/>
      <c r="N126" s="107"/>
      <c r="O126" s="107"/>
      <c r="P126" s="108"/>
      <c r="Q126" s="109"/>
      <c r="R126" s="110"/>
    </row>
    <row r="127" spans="1:18" x14ac:dyDescent="0.2">
      <c r="A127" s="106"/>
      <c r="B127" s="107"/>
      <c r="C127" s="107"/>
      <c r="D127" s="108"/>
      <c r="E127" s="109"/>
      <c r="F127" s="110"/>
      <c r="G127" s="111"/>
      <c r="H127" s="112"/>
      <c r="I127" s="112"/>
      <c r="J127" s="113"/>
      <c r="K127" s="114"/>
      <c r="L127" s="115"/>
      <c r="M127" s="106"/>
      <c r="N127" s="107"/>
      <c r="O127" s="107"/>
      <c r="P127" s="108"/>
      <c r="Q127" s="109"/>
      <c r="R127" s="110"/>
    </row>
    <row r="128" spans="1:18" x14ac:dyDescent="0.2">
      <c r="A128" s="106"/>
      <c r="B128" s="107"/>
      <c r="C128" s="107"/>
      <c r="D128" s="108"/>
      <c r="E128" s="109"/>
      <c r="F128" s="110"/>
      <c r="G128" s="111"/>
      <c r="H128" s="112"/>
      <c r="I128" s="112"/>
      <c r="J128" s="113"/>
      <c r="K128" s="114"/>
      <c r="L128" s="115"/>
      <c r="M128" s="106"/>
      <c r="N128" s="107"/>
      <c r="O128" s="107"/>
      <c r="P128" s="108"/>
      <c r="Q128" s="109"/>
      <c r="R128" s="110"/>
    </row>
    <row r="129" spans="1:18" x14ac:dyDescent="0.2">
      <c r="A129" s="106"/>
      <c r="B129" s="107"/>
      <c r="C129" s="107"/>
      <c r="D129" s="108"/>
      <c r="E129" s="109"/>
      <c r="F129" s="110"/>
      <c r="G129" s="111"/>
      <c r="H129" s="112"/>
      <c r="I129" s="112"/>
      <c r="J129" s="113"/>
      <c r="K129" s="114"/>
      <c r="L129" s="115"/>
      <c r="M129" s="106"/>
      <c r="N129" s="107"/>
      <c r="O129" s="107"/>
      <c r="P129" s="108"/>
      <c r="Q129" s="109"/>
      <c r="R129" s="110"/>
    </row>
    <row r="130" spans="1:18" x14ac:dyDescent="0.2">
      <c r="A130" s="106"/>
      <c r="B130" s="107"/>
      <c r="C130" s="107"/>
      <c r="D130" s="108"/>
      <c r="E130" s="109"/>
      <c r="F130" s="110"/>
      <c r="G130" s="111"/>
      <c r="H130" s="112"/>
      <c r="I130" s="112"/>
      <c r="J130" s="113"/>
      <c r="K130" s="114"/>
      <c r="L130" s="115"/>
      <c r="M130" s="106"/>
      <c r="N130" s="107"/>
      <c r="O130" s="107"/>
      <c r="P130" s="108"/>
      <c r="Q130" s="109"/>
      <c r="R130" s="110"/>
    </row>
    <row r="131" spans="1:18" x14ac:dyDescent="0.2">
      <c r="A131" s="106"/>
      <c r="B131" s="107"/>
      <c r="C131" s="107"/>
      <c r="D131" s="108"/>
      <c r="E131" s="109"/>
      <c r="F131" s="110"/>
      <c r="G131" s="111"/>
      <c r="H131" s="112"/>
      <c r="I131" s="112"/>
      <c r="J131" s="113"/>
      <c r="K131" s="114"/>
      <c r="L131" s="115"/>
      <c r="M131" s="106"/>
      <c r="N131" s="107"/>
      <c r="O131" s="107"/>
      <c r="P131" s="108"/>
      <c r="Q131" s="109"/>
      <c r="R131" s="110"/>
    </row>
    <row r="132" spans="1:18" x14ac:dyDescent="0.2">
      <c r="A132" s="106"/>
      <c r="B132" s="107"/>
      <c r="C132" s="107"/>
      <c r="D132" s="108"/>
      <c r="E132" s="109"/>
      <c r="F132" s="110"/>
      <c r="G132" s="111"/>
      <c r="H132" s="112"/>
      <c r="I132" s="112"/>
      <c r="J132" s="113"/>
      <c r="K132" s="114"/>
      <c r="L132" s="115"/>
      <c r="M132" s="106"/>
      <c r="N132" s="107"/>
      <c r="O132" s="107"/>
      <c r="P132" s="108"/>
      <c r="Q132" s="109"/>
      <c r="R132" s="110"/>
    </row>
    <row r="133" spans="1:18" x14ac:dyDescent="0.2">
      <c r="A133" s="106"/>
      <c r="B133" s="107"/>
      <c r="C133" s="107"/>
      <c r="D133" s="108"/>
      <c r="E133" s="109"/>
      <c r="F133" s="110"/>
      <c r="G133" s="111"/>
      <c r="H133" s="112"/>
      <c r="I133" s="112"/>
      <c r="J133" s="113"/>
      <c r="K133" s="114"/>
      <c r="L133" s="115"/>
      <c r="M133" s="106"/>
      <c r="N133" s="107"/>
      <c r="O133" s="107"/>
      <c r="P133" s="108"/>
      <c r="Q133" s="109"/>
      <c r="R133" s="110"/>
    </row>
    <row r="134" spans="1:18" x14ac:dyDescent="0.2">
      <c r="A134" s="106"/>
      <c r="B134" s="107"/>
      <c r="C134" s="107"/>
      <c r="D134" s="108"/>
      <c r="E134" s="109"/>
      <c r="F134" s="110"/>
      <c r="G134" s="111"/>
      <c r="H134" s="112"/>
      <c r="I134" s="112"/>
      <c r="J134" s="113"/>
      <c r="K134" s="114"/>
      <c r="L134" s="115"/>
      <c r="M134" s="106"/>
      <c r="N134" s="107"/>
      <c r="O134" s="107"/>
      <c r="P134" s="108"/>
      <c r="Q134" s="109"/>
      <c r="R134" s="110"/>
    </row>
    <row r="135" spans="1:18" x14ac:dyDescent="0.2">
      <c r="A135" s="106"/>
      <c r="B135" s="107"/>
      <c r="C135" s="107"/>
      <c r="D135" s="108"/>
      <c r="E135" s="109"/>
      <c r="F135" s="110"/>
      <c r="G135" s="111"/>
      <c r="H135" s="112"/>
      <c r="I135" s="112"/>
      <c r="J135" s="113"/>
      <c r="K135" s="114"/>
      <c r="L135" s="115"/>
      <c r="M135" s="106"/>
      <c r="N135" s="107"/>
      <c r="O135" s="107"/>
      <c r="P135" s="108"/>
      <c r="Q135" s="109"/>
      <c r="R135" s="110"/>
    </row>
    <row r="136" spans="1:18" x14ac:dyDescent="0.2">
      <c r="A136" s="106"/>
      <c r="B136" s="107"/>
      <c r="C136" s="107"/>
      <c r="D136" s="108"/>
      <c r="E136" s="109"/>
      <c r="F136" s="110"/>
      <c r="G136" s="111"/>
      <c r="H136" s="112"/>
      <c r="I136" s="112"/>
      <c r="J136" s="113"/>
      <c r="K136" s="114"/>
      <c r="L136" s="115"/>
      <c r="M136" s="106"/>
      <c r="N136" s="107"/>
      <c r="O136" s="107"/>
      <c r="P136" s="108"/>
      <c r="Q136" s="109"/>
      <c r="R136" s="110"/>
    </row>
    <row r="137" spans="1:18" x14ac:dyDescent="0.2">
      <c r="A137" s="106"/>
      <c r="B137" s="107"/>
      <c r="C137" s="107"/>
      <c r="D137" s="108"/>
      <c r="E137" s="109"/>
      <c r="F137" s="110"/>
      <c r="G137" s="111"/>
      <c r="H137" s="112"/>
      <c r="I137" s="112"/>
      <c r="J137" s="113"/>
      <c r="K137" s="114"/>
      <c r="L137" s="115"/>
      <c r="M137" s="106"/>
      <c r="N137" s="107"/>
      <c r="O137" s="107"/>
      <c r="P137" s="108"/>
      <c r="Q137" s="109"/>
      <c r="R137" s="110"/>
    </row>
    <row r="138" spans="1:18" x14ac:dyDescent="0.2">
      <c r="A138" s="106"/>
      <c r="B138" s="107"/>
      <c r="C138" s="107"/>
      <c r="D138" s="108"/>
      <c r="E138" s="109"/>
      <c r="F138" s="110"/>
      <c r="G138" s="111"/>
      <c r="H138" s="112"/>
      <c r="I138" s="112"/>
      <c r="J138" s="113"/>
      <c r="K138" s="114"/>
      <c r="L138" s="115"/>
      <c r="M138" s="106"/>
      <c r="N138" s="107"/>
      <c r="O138" s="107"/>
      <c r="P138" s="108"/>
      <c r="Q138" s="109"/>
      <c r="R138" s="110"/>
    </row>
    <row r="139" spans="1:18" x14ac:dyDescent="0.2">
      <c r="A139" s="106"/>
      <c r="B139" s="107"/>
      <c r="C139" s="107"/>
      <c r="D139" s="108"/>
      <c r="E139" s="109"/>
      <c r="F139" s="110"/>
      <c r="G139" s="111"/>
      <c r="H139" s="112"/>
      <c r="I139" s="112"/>
      <c r="J139" s="113"/>
      <c r="K139" s="114"/>
      <c r="L139" s="115"/>
      <c r="M139" s="106"/>
      <c r="N139" s="107"/>
      <c r="O139" s="107"/>
      <c r="P139" s="108"/>
      <c r="Q139" s="109"/>
      <c r="R139" s="110"/>
    </row>
    <row r="140" spans="1:18" x14ac:dyDescent="0.2">
      <c r="A140" s="106"/>
      <c r="B140" s="107"/>
      <c r="C140" s="107"/>
      <c r="D140" s="108"/>
      <c r="E140" s="109"/>
      <c r="F140" s="110"/>
      <c r="G140" s="111"/>
      <c r="H140" s="112"/>
      <c r="I140" s="112"/>
      <c r="J140" s="113"/>
      <c r="K140" s="114"/>
      <c r="L140" s="115"/>
      <c r="M140" s="106"/>
      <c r="N140" s="107"/>
      <c r="O140" s="107"/>
      <c r="P140" s="108"/>
      <c r="Q140" s="109"/>
      <c r="R140" s="110"/>
    </row>
    <row r="141" spans="1:18" x14ac:dyDescent="0.2">
      <c r="A141" s="106"/>
      <c r="B141" s="107"/>
      <c r="C141" s="107"/>
      <c r="D141" s="108"/>
      <c r="E141" s="109"/>
      <c r="F141" s="110"/>
      <c r="G141" s="111"/>
      <c r="H141" s="112"/>
      <c r="I141" s="112"/>
      <c r="J141" s="113"/>
      <c r="K141" s="114"/>
      <c r="L141" s="115"/>
      <c r="M141" s="106"/>
      <c r="N141" s="107"/>
      <c r="O141" s="107"/>
      <c r="P141" s="108"/>
      <c r="Q141" s="109"/>
      <c r="R141" s="110"/>
    </row>
    <row r="142" spans="1:18" x14ac:dyDescent="0.2">
      <c r="A142" s="106"/>
      <c r="B142" s="107"/>
      <c r="C142" s="107"/>
      <c r="D142" s="108"/>
      <c r="E142" s="109"/>
      <c r="F142" s="110"/>
      <c r="G142" s="111"/>
      <c r="H142" s="112"/>
      <c r="I142" s="112"/>
      <c r="J142" s="113"/>
      <c r="K142" s="114"/>
      <c r="L142" s="115"/>
      <c r="M142" s="106"/>
      <c r="N142" s="107"/>
      <c r="O142" s="107"/>
      <c r="P142" s="108"/>
      <c r="Q142" s="109"/>
      <c r="R142" s="110"/>
    </row>
    <row r="143" spans="1:18" x14ac:dyDescent="0.2">
      <c r="A143" s="106"/>
      <c r="B143" s="107"/>
      <c r="C143" s="107"/>
      <c r="D143" s="108"/>
      <c r="E143" s="109"/>
      <c r="F143" s="110"/>
      <c r="G143" s="111"/>
      <c r="H143" s="112"/>
      <c r="I143" s="112"/>
      <c r="J143" s="113"/>
      <c r="K143" s="114"/>
      <c r="L143" s="115"/>
      <c r="M143" s="106"/>
      <c r="N143" s="107"/>
      <c r="O143" s="107"/>
      <c r="P143" s="108"/>
      <c r="Q143" s="109"/>
      <c r="R143" s="110"/>
    </row>
    <row r="144" spans="1:18" x14ac:dyDescent="0.2">
      <c r="H144" s="119"/>
      <c r="I144" s="119"/>
      <c r="J144" s="120"/>
      <c r="K144" s="121"/>
      <c r="L144" s="122"/>
    </row>
    <row r="145" spans="8:12" x14ac:dyDescent="0.2">
      <c r="H145" s="119"/>
      <c r="I145" s="119"/>
      <c r="J145" s="120"/>
      <c r="K145" s="121"/>
      <c r="L145" s="122"/>
    </row>
    <row r="146" spans="8:12" x14ac:dyDescent="0.2">
      <c r="H146" s="119"/>
      <c r="I146" s="119"/>
      <c r="J146" s="120"/>
      <c r="K146" s="121"/>
      <c r="L146" s="122"/>
    </row>
    <row r="147" spans="8:12" x14ac:dyDescent="0.2">
      <c r="H147" s="119"/>
      <c r="I147" s="119"/>
      <c r="J147" s="120"/>
      <c r="K147" s="121"/>
      <c r="L147" s="122"/>
    </row>
    <row r="148" spans="8:12" ht="11.25" customHeight="1" x14ac:dyDescent="0.2">
      <c r="H148" s="119"/>
      <c r="I148" s="119"/>
      <c r="J148" s="120"/>
      <c r="K148" s="121"/>
      <c r="L148" s="122"/>
    </row>
    <row r="149" spans="8:12" x14ac:dyDescent="0.2">
      <c r="H149" s="119"/>
      <c r="I149" s="119"/>
      <c r="J149" s="120"/>
      <c r="K149" s="121"/>
      <c r="L149" s="122"/>
    </row>
    <row r="150" spans="8:12" x14ac:dyDescent="0.2">
      <c r="H150" s="119"/>
      <c r="I150" s="119"/>
      <c r="J150" s="120"/>
      <c r="K150" s="121"/>
      <c r="L150" s="122"/>
    </row>
    <row r="151" spans="8:12" x14ac:dyDescent="0.2">
      <c r="H151" s="119"/>
      <c r="I151" s="119"/>
      <c r="J151" s="120"/>
      <c r="K151" s="121"/>
      <c r="L151" s="122"/>
    </row>
    <row r="152" spans="8:12" x14ac:dyDescent="0.2">
      <c r="H152" s="119"/>
      <c r="I152" s="119"/>
      <c r="J152" s="120"/>
      <c r="K152" s="121"/>
      <c r="L152" s="122"/>
    </row>
    <row r="153" spans="8:12" x14ac:dyDescent="0.2">
      <c r="H153" s="119"/>
      <c r="I153" s="119"/>
      <c r="J153" s="120"/>
      <c r="K153" s="121"/>
      <c r="L153" s="122"/>
    </row>
    <row r="154" spans="8:12" x14ac:dyDescent="0.2">
      <c r="H154" s="119"/>
      <c r="I154" s="119"/>
      <c r="J154" s="120"/>
      <c r="K154" s="121"/>
      <c r="L154" s="122"/>
    </row>
    <row r="155" spans="8:12" x14ac:dyDescent="0.2">
      <c r="H155" s="119"/>
      <c r="I155" s="119"/>
      <c r="J155" s="120"/>
      <c r="K155" s="121"/>
      <c r="L155" s="122"/>
    </row>
    <row r="156" spans="8:12" x14ac:dyDescent="0.2">
      <c r="H156" s="119"/>
      <c r="I156" s="119"/>
      <c r="J156" s="120"/>
      <c r="K156" s="121"/>
      <c r="L156" s="122"/>
    </row>
    <row r="157" spans="8:12" x14ac:dyDescent="0.2">
      <c r="H157" s="119"/>
      <c r="I157" s="119"/>
      <c r="J157" s="120"/>
      <c r="K157" s="121"/>
      <c r="L157" s="122"/>
    </row>
    <row r="158" spans="8:12" x14ac:dyDescent="0.2">
      <c r="H158" s="119"/>
      <c r="I158" s="119"/>
      <c r="J158" s="120"/>
      <c r="K158" s="121"/>
      <c r="L158" s="122"/>
    </row>
    <row r="159" spans="8:12" x14ac:dyDescent="0.2">
      <c r="H159" s="119"/>
      <c r="I159" s="119"/>
      <c r="J159" s="120"/>
      <c r="K159" s="121"/>
      <c r="L159" s="122"/>
    </row>
    <row r="160" spans="8:12" x14ac:dyDescent="0.2">
      <c r="H160" s="119"/>
      <c r="I160" s="119"/>
      <c r="J160" s="120"/>
      <c r="K160" s="121"/>
      <c r="L160" s="122"/>
    </row>
    <row r="161" spans="8:12" x14ac:dyDescent="0.2">
      <c r="H161" s="119"/>
      <c r="I161" s="119"/>
      <c r="J161" s="120"/>
      <c r="K161" s="121"/>
      <c r="L161" s="122"/>
    </row>
    <row r="162" spans="8:12" x14ac:dyDescent="0.2">
      <c r="H162" s="119"/>
      <c r="I162" s="119"/>
      <c r="J162" s="120"/>
      <c r="K162" s="121"/>
      <c r="L162" s="122"/>
    </row>
    <row r="163" spans="8:12" x14ac:dyDescent="0.2">
      <c r="H163" s="119"/>
      <c r="I163" s="119"/>
      <c r="J163" s="120"/>
      <c r="K163" s="121"/>
      <c r="L163" s="122"/>
    </row>
    <row r="164" spans="8:12" x14ac:dyDescent="0.2">
      <c r="H164" s="119"/>
      <c r="I164" s="119"/>
      <c r="J164" s="120"/>
      <c r="K164" s="121"/>
      <c r="L164" s="122"/>
    </row>
    <row r="165" spans="8:12" x14ac:dyDescent="0.2">
      <c r="H165" s="119"/>
      <c r="I165" s="119"/>
      <c r="J165" s="120"/>
      <c r="K165" s="121"/>
      <c r="L165" s="122"/>
    </row>
    <row r="166" spans="8:12" x14ac:dyDescent="0.2">
      <c r="H166" s="119"/>
      <c r="I166" s="119"/>
      <c r="J166" s="120"/>
      <c r="K166" s="121"/>
      <c r="L166" s="122"/>
    </row>
    <row r="167" spans="8:12" x14ac:dyDescent="0.2">
      <c r="H167" s="119"/>
      <c r="I167" s="119"/>
      <c r="J167" s="120"/>
      <c r="K167" s="121"/>
      <c r="L167" s="122"/>
    </row>
    <row r="168" spans="8:12" x14ac:dyDescent="0.2">
      <c r="H168" s="119"/>
      <c r="I168" s="119"/>
      <c r="J168" s="120"/>
      <c r="K168" s="121"/>
      <c r="L168" s="122"/>
    </row>
    <row r="169" spans="8:12" x14ac:dyDescent="0.2">
      <c r="H169" s="119"/>
      <c r="I169" s="119"/>
      <c r="J169" s="120"/>
      <c r="K169" s="121"/>
      <c r="L169" s="122"/>
    </row>
    <row r="170" spans="8:12" x14ac:dyDescent="0.2">
      <c r="H170" s="119"/>
      <c r="I170" s="119"/>
      <c r="J170" s="120"/>
      <c r="K170" s="121"/>
      <c r="L170" s="122"/>
    </row>
    <row r="171" spans="8:12" x14ac:dyDescent="0.2">
      <c r="H171" s="119"/>
      <c r="I171" s="119"/>
      <c r="J171" s="120"/>
      <c r="K171" s="121"/>
      <c r="L171" s="122"/>
    </row>
    <row r="172" spans="8:12" x14ac:dyDescent="0.2">
      <c r="H172" s="119"/>
      <c r="I172" s="119"/>
      <c r="J172" s="120"/>
      <c r="K172" s="121"/>
      <c r="L172" s="122"/>
    </row>
    <row r="173" spans="8:12" x14ac:dyDescent="0.2">
      <c r="H173" s="119"/>
      <c r="I173" s="119"/>
      <c r="J173" s="120"/>
      <c r="K173" s="121"/>
      <c r="L173" s="122"/>
    </row>
    <row r="174" spans="8:12" x14ac:dyDescent="0.2">
      <c r="H174" s="119"/>
      <c r="I174" s="119"/>
      <c r="J174" s="120"/>
      <c r="K174" s="121"/>
      <c r="L174" s="122"/>
    </row>
    <row r="175" spans="8:12" x14ac:dyDescent="0.2">
      <c r="H175" s="119"/>
      <c r="I175" s="119"/>
      <c r="J175" s="120"/>
      <c r="K175" s="121"/>
      <c r="L175" s="122"/>
    </row>
    <row r="176" spans="8:12" x14ac:dyDescent="0.2">
      <c r="H176" s="119"/>
      <c r="I176" s="119"/>
      <c r="J176" s="120"/>
      <c r="K176" s="121"/>
      <c r="L176" s="122"/>
    </row>
    <row r="177" spans="8:12" x14ac:dyDescent="0.2">
      <c r="H177" s="119"/>
      <c r="I177" s="119"/>
      <c r="J177" s="120"/>
      <c r="K177" s="121"/>
      <c r="L177" s="122"/>
    </row>
    <row r="178" spans="8:12" x14ac:dyDescent="0.2">
      <c r="H178" s="119"/>
      <c r="I178" s="119"/>
      <c r="J178" s="120"/>
      <c r="K178" s="121"/>
      <c r="L178" s="122"/>
    </row>
    <row r="179" spans="8:12" x14ac:dyDescent="0.2">
      <c r="H179" s="119"/>
      <c r="I179" s="119"/>
      <c r="J179" s="120"/>
      <c r="K179" s="121"/>
      <c r="L179" s="122"/>
    </row>
    <row r="180" spans="8:12" x14ac:dyDescent="0.2">
      <c r="H180" s="119"/>
      <c r="I180" s="119"/>
      <c r="J180" s="120"/>
      <c r="K180" s="121"/>
      <c r="L180" s="122"/>
    </row>
    <row r="181" spans="8:12" x14ac:dyDescent="0.2">
      <c r="H181" s="119"/>
      <c r="I181" s="119"/>
      <c r="J181" s="120"/>
      <c r="K181" s="121"/>
      <c r="L181" s="122"/>
    </row>
    <row r="182" spans="8:12" x14ac:dyDescent="0.2">
      <c r="H182" s="119"/>
      <c r="I182" s="119"/>
      <c r="J182" s="120"/>
      <c r="K182" s="121"/>
      <c r="L182" s="122"/>
    </row>
    <row r="183" spans="8:12" x14ac:dyDescent="0.2">
      <c r="H183" s="119"/>
      <c r="I183" s="119"/>
      <c r="J183" s="120"/>
      <c r="K183" s="121"/>
      <c r="L183" s="122"/>
    </row>
    <row r="184" spans="8:12" x14ac:dyDescent="0.2">
      <c r="H184" s="119"/>
      <c r="I184" s="119"/>
      <c r="J184" s="120"/>
      <c r="K184" s="121"/>
      <c r="L184" s="122"/>
    </row>
    <row r="185" spans="8:12" x14ac:dyDescent="0.2">
      <c r="H185" s="119"/>
      <c r="I185" s="119"/>
      <c r="J185" s="120"/>
      <c r="K185" s="121"/>
      <c r="L185" s="122"/>
    </row>
    <row r="186" spans="8:12" x14ac:dyDescent="0.2">
      <c r="H186" s="119"/>
      <c r="I186" s="119"/>
      <c r="J186" s="120"/>
      <c r="K186" s="121"/>
      <c r="L186" s="122"/>
    </row>
    <row r="187" spans="8:12" x14ac:dyDescent="0.2">
      <c r="H187" s="119"/>
      <c r="I187" s="119"/>
      <c r="J187" s="120"/>
      <c r="K187" s="121"/>
      <c r="L187" s="122"/>
    </row>
    <row r="188" spans="8:12" x14ac:dyDescent="0.2">
      <c r="H188" s="119"/>
      <c r="I188" s="119"/>
      <c r="J188" s="120"/>
      <c r="K188" s="121"/>
      <c r="L188" s="122"/>
    </row>
    <row r="189" spans="8:12" x14ac:dyDescent="0.2">
      <c r="H189" s="119"/>
      <c r="I189" s="119"/>
      <c r="J189" s="120"/>
      <c r="K189" s="121"/>
      <c r="L189" s="122"/>
    </row>
    <row r="190" spans="8:12" x14ac:dyDescent="0.2">
      <c r="H190" s="119"/>
      <c r="I190" s="119"/>
      <c r="J190" s="120"/>
      <c r="K190" s="121"/>
      <c r="L190" s="122"/>
    </row>
    <row r="191" spans="8:12" x14ac:dyDescent="0.2">
      <c r="H191" s="119"/>
      <c r="I191" s="119"/>
      <c r="J191" s="120"/>
      <c r="K191" s="121"/>
      <c r="L191" s="122"/>
    </row>
    <row r="192" spans="8:12" x14ac:dyDescent="0.2">
      <c r="H192" s="119"/>
      <c r="I192" s="119"/>
      <c r="J192" s="120"/>
      <c r="K192" s="121"/>
      <c r="L192" s="122"/>
    </row>
    <row r="193" spans="8:12" x14ac:dyDescent="0.2">
      <c r="H193" s="119"/>
      <c r="I193" s="119"/>
      <c r="J193" s="120"/>
      <c r="K193" s="121"/>
      <c r="L193" s="122"/>
    </row>
    <row r="194" spans="8:12" x14ac:dyDescent="0.2">
      <c r="H194" s="119"/>
      <c r="I194" s="119"/>
      <c r="J194" s="120"/>
      <c r="K194" s="121"/>
      <c r="L194" s="122"/>
    </row>
    <row r="195" spans="8:12" x14ac:dyDescent="0.2">
      <c r="H195" s="119"/>
      <c r="I195" s="119"/>
      <c r="J195" s="120"/>
      <c r="K195" s="121"/>
      <c r="L195" s="122"/>
    </row>
    <row r="196" spans="8:12" x14ac:dyDescent="0.2">
      <c r="H196" s="119"/>
      <c r="I196" s="119"/>
      <c r="J196" s="120"/>
      <c r="K196" s="121"/>
      <c r="L196" s="122"/>
    </row>
    <row r="197" spans="8:12" x14ac:dyDescent="0.2">
      <c r="H197" s="119"/>
      <c r="I197" s="119"/>
      <c r="J197" s="120"/>
      <c r="K197" s="121"/>
      <c r="L197" s="122"/>
    </row>
    <row r="198" spans="8:12" x14ac:dyDescent="0.2">
      <c r="H198" s="119"/>
      <c r="I198" s="119"/>
      <c r="J198" s="120"/>
      <c r="K198" s="121"/>
      <c r="L198" s="122"/>
    </row>
    <row r="199" spans="8:12" x14ac:dyDescent="0.2">
      <c r="H199" s="119"/>
      <c r="I199" s="119"/>
      <c r="J199" s="120"/>
      <c r="K199" s="121"/>
      <c r="L199" s="122"/>
    </row>
    <row r="200" spans="8:12" x14ac:dyDescent="0.2">
      <c r="H200" s="119"/>
      <c r="I200" s="119"/>
      <c r="J200" s="120"/>
      <c r="K200" s="121"/>
      <c r="L200" s="122"/>
    </row>
    <row r="201" spans="8:12" x14ac:dyDescent="0.2">
      <c r="H201" s="119"/>
      <c r="I201" s="119"/>
      <c r="J201" s="120"/>
      <c r="K201" s="121"/>
      <c r="L201" s="122"/>
    </row>
    <row r="202" spans="8:12" x14ac:dyDescent="0.2">
      <c r="H202" s="119"/>
      <c r="I202" s="119"/>
      <c r="J202" s="120"/>
      <c r="K202" s="121"/>
      <c r="L202" s="122"/>
    </row>
    <row r="203" spans="8:12" x14ac:dyDescent="0.2">
      <c r="H203" s="119"/>
      <c r="I203" s="119"/>
      <c r="J203" s="120"/>
      <c r="K203" s="121"/>
      <c r="L203" s="122"/>
    </row>
    <row r="204" spans="8:12" x14ac:dyDescent="0.2">
      <c r="H204" s="119"/>
      <c r="I204" s="119"/>
      <c r="J204" s="120"/>
      <c r="K204" s="121"/>
      <c r="L204" s="122"/>
    </row>
    <row r="205" spans="8:12" x14ac:dyDescent="0.2">
      <c r="H205" s="119"/>
      <c r="I205" s="119"/>
      <c r="J205" s="120"/>
      <c r="K205" s="121"/>
      <c r="L205" s="122"/>
    </row>
    <row r="206" spans="8:12" x14ac:dyDescent="0.2">
      <c r="H206" s="119"/>
      <c r="I206" s="119"/>
      <c r="J206" s="120"/>
      <c r="K206" s="121"/>
      <c r="L206" s="122"/>
    </row>
    <row r="207" spans="8:12" x14ac:dyDescent="0.2">
      <c r="H207" s="119"/>
      <c r="I207" s="119"/>
      <c r="J207" s="120"/>
      <c r="K207" s="121"/>
      <c r="L207" s="122"/>
    </row>
    <row r="208" spans="8:12" x14ac:dyDescent="0.2">
      <c r="H208" s="119"/>
      <c r="I208" s="119"/>
      <c r="J208" s="120"/>
      <c r="K208" s="121"/>
      <c r="L208" s="122"/>
    </row>
    <row r="209" spans="8:12" x14ac:dyDescent="0.2">
      <c r="H209" s="119"/>
      <c r="I209" s="119"/>
      <c r="J209" s="120"/>
      <c r="K209" s="121"/>
      <c r="L209" s="122"/>
    </row>
    <row r="210" spans="8:12" x14ac:dyDescent="0.2">
      <c r="H210" s="119"/>
      <c r="I210" s="119"/>
      <c r="J210" s="120"/>
      <c r="K210" s="121"/>
      <c r="L210" s="122"/>
    </row>
    <row r="211" spans="8:12" x14ac:dyDescent="0.2">
      <c r="H211" s="119"/>
      <c r="I211" s="119"/>
      <c r="J211" s="120"/>
      <c r="K211" s="121"/>
      <c r="L211" s="122"/>
    </row>
    <row r="212" spans="8:12" x14ac:dyDescent="0.2">
      <c r="H212" s="119"/>
      <c r="I212" s="119"/>
      <c r="J212" s="120"/>
      <c r="K212" s="121"/>
      <c r="L212" s="122"/>
    </row>
    <row r="213" spans="8:12" x14ac:dyDescent="0.2">
      <c r="H213" s="119"/>
      <c r="I213" s="119"/>
      <c r="J213" s="120"/>
      <c r="K213" s="121"/>
      <c r="L213" s="122"/>
    </row>
    <row r="214" spans="8:12" x14ac:dyDescent="0.2">
      <c r="H214" s="119"/>
      <c r="I214" s="119"/>
      <c r="J214" s="120"/>
      <c r="K214" s="121"/>
      <c r="L214" s="122"/>
    </row>
    <row r="215" spans="8:12" x14ac:dyDescent="0.2">
      <c r="H215" s="119"/>
      <c r="I215" s="119"/>
      <c r="J215" s="120"/>
      <c r="K215" s="121"/>
      <c r="L215" s="122"/>
    </row>
    <row r="216" spans="8:12" x14ac:dyDescent="0.2">
      <c r="H216" s="119"/>
      <c r="I216" s="119"/>
      <c r="J216" s="120"/>
      <c r="K216" s="121"/>
      <c r="L216" s="122"/>
    </row>
    <row r="217" spans="8:12" x14ac:dyDescent="0.2">
      <c r="H217" s="119"/>
      <c r="I217" s="119"/>
      <c r="J217" s="120"/>
      <c r="K217" s="121"/>
      <c r="L217" s="122"/>
    </row>
    <row r="218" spans="8:12" x14ac:dyDescent="0.2">
      <c r="H218" s="119"/>
      <c r="I218" s="119"/>
      <c r="J218" s="120"/>
      <c r="K218" s="121"/>
      <c r="L218" s="122"/>
    </row>
    <row r="219" spans="8:12" x14ac:dyDescent="0.2">
      <c r="H219" s="119"/>
      <c r="I219" s="119"/>
      <c r="J219" s="120"/>
      <c r="K219" s="121"/>
      <c r="L219" s="122"/>
    </row>
    <row r="220" spans="8:12" x14ac:dyDescent="0.2">
      <c r="H220" s="119"/>
      <c r="I220" s="119"/>
      <c r="J220" s="120"/>
      <c r="K220" s="121"/>
      <c r="L220" s="122"/>
    </row>
    <row r="221" spans="8:12" x14ac:dyDescent="0.2">
      <c r="H221" s="119"/>
      <c r="I221" s="119"/>
      <c r="J221" s="120"/>
      <c r="K221" s="121"/>
      <c r="L221" s="122"/>
    </row>
    <row r="222" spans="8:12" x14ac:dyDescent="0.2">
      <c r="H222" s="119"/>
      <c r="I222" s="119"/>
      <c r="J222" s="120"/>
      <c r="K222" s="121"/>
      <c r="L222" s="122"/>
    </row>
    <row r="223" spans="8:12" x14ac:dyDescent="0.2">
      <c r="H223" s="119"/>
      <c r="I223" s="119"/>
      <c r="J223" s="120"/>
      <c r="K223" s="121"/>
      <c r="L223" s="122"/>
    </row>
    <row r="224" spans="8:12" x14ac:dyDescent="0.2">
      <c r="H224" s="119"/>
      <c r="I224" s="119"/>
      <c r="J224" s="120"/>
      <c r="K224" s="121"/>
      <c r="L224" s="122"/>
    </row>
    <row r="225" spans="8:12" x14ac:dyDescent="0.2">
      <c r="H225" s="119"/>
      <c r="I225" s="119"/>
      <c r="J225" s="120"/>
      <c r="K225" s="121"/>
      <c r="L225" s="122"/>
    </row>
    <row r="226" spans="8:12" x14ac:dyDescent="0.2">
      <c r="H226" s="119"/>
      <c r="I226" s="119"/>
      <c r="J226" s="120"/>
      <c r="K226" s="121"/>
      <c r="L226" s="122"/>
    </row>
    <row r="227" spans="8:12" x14ac:dyDescent="0.2">
      <c r="H227" s="119"/>
      <c r="I227" s="119"/>
      <c r="J227" s="120"/>
      <c r="K227" s="121"/>
      <c r="L227" s="122"/>
    </row>
    <row r="228" spans="8:12" x14ac:dyDescent="0.2">
      <c r="H228" s="119"/>
      <c r="I228" s="119"/>
      <c r="J228" s="120"/>
      <c r="K228" s="121"/>
      <c r="L228" s="122"/>
    </row>
    <row r="229" spans="8:12" x14ac:dyDescent="0.2">
      <c r="H229" s="119"/>
      <c r="I229" s="119"/>
      <c r="J229" s="120"/>
      <c r="K229" s="121"/>
      <c r="L229" s="122"/>
    </row>
    <row r="230" spans="8:12" x14ac:dyDescent="0.2">
      <c r="H230" s="119"/>
      <c r="I230" s="119"/>
      <c r="J230" s="120"/>
      <c r="K230" s="121"/>
      <c r="L230" s="122"/>
    </row>
    <row r="231" spans="8:12" x14ac:dyDescent="0.2">
      <c r="H231" s="119"/>
      <c r="I231" s="119"/>
      <c r="J231" s="120"/>
      <c r="K231" s="121"/>
      <c r="L231" s="122"/>
    </row>
    <row r="232" spans="8:12" x14ac:dyDescent="0.2">
      <c r="H232" s="119"/>
      <c r="I232" s="119"/>
      <c r="J232" s="120"/>
      <c r="K232" s="121"/>
      <c r="L232" s="122"/>
    </row>
    <row r="233" spans="8:12" x14ac:dyDescent="0.2">
      <c r="H233" s="119"/>
      <c r="I233" s="119"/>
      <c r="J233" s="120"/>
      <c r="K233" s="121"/>
      <c r="L233" s="122"/>
    </row>
    <row r="234" spans="8:12" x14ac:dyDescent="0.2">
      <c r="H234" s="119"/>
      <c r="I234" s="119"/>
      <c r="J234" s="120"/>
      <c r="K234" s="121"/>
      <c r="L234" s="122"/>
    </row>
    <row r="235" spans="8:12" x14ac:dyDescent="0.2">
      <c r="H235" s="119"/>
      <c r="I235" s="119"/>
      <c r="J235" s="120"/>
      <c r="K235" s="121"/>
      <c r="L235" s="122"/>
    </row>
    <row r="236" spans="8:12" x14ac:dyDescent="0.2">
      <c r="H236" s="119"/>
      <c r="I236" s="119"/>
      <c r="J236" s="120"/>
      <c r="K236" s="121"/>
      <c r="L236" s="122"/>
    </row>
    <row r="237" spans="8:12" x14ac:dyDescent="0.2">
      <c r="H237" s="119"/>
      <c r="I237" s="119"/>
      <c r="J237" s="120"/>
      <c r="K237" s="121"/>
      <c r="L237" s="122"/>
    </row>
    <row r="238" spans="8:12" x14ac:dyDescent="0.2">
      <c r="H238" s="119"/>
      <c r="I238" s="119"/>
      <c r="J238" s="120"/>
      <c r="K238" s="121"/>
      <c r="L238" s="122"/>
    </row>
    <row r="239" spans="8:12" x14ac:dyDescent="0.2">
      <c r="H239" s="119"/>
      <c r="I239" s="119"/>
      <c r="J239" s="120"/>
      <c r="K239" s="121"/>
      <c r="L239" s="122"/>
    </row>
    <row r="240" spans="8:12" x14ac:dyDescent="0.2">
      <c r="H240" s="119"/>
      <c r="I240" s="119"/>
      <c r="J240" s="120"/>
      <c r="K240" s="121"/>
      <c r="L240" s="122"/>
    </row>
    <row r="241" spans="8:12" x14ac:dyDescent="0.2">
      <c r="H241" s="119"/>
      <c r="I241" s="119"/>
      <c r="J241" s="120"/>
      <c r="K241" s="121"/>
      <c r="L241" s="122"/>
    </row>
    <row r="242" spans="8:12" x14ac:dyDescent="0.2">
      <c r="H242" s="119"/>
      <c r="I242" s="119"/>
      <c r="J242" s="120"/>
      <c r="K242" s="121"/>
      <c r="L242" s="122"/>
    </row>
    <row r="243" spans="8:12" x14ac:dyDescent="0.2">
      <c r="H243" s="119"/>
      <c r="I243" s="119"/>
      <c r="J243" s="120"/>
      <c r="K243" s="121"/>
      <c r="L243" s="122"/>
    </row>
    <row r="244" spans="8:12" x14ac:dyDescent="0.2">
      <c r="H244" s="119"/>
      <c r="I244" s="119"/>
      <c r="J244" s="120"/>
      <c r="K244" s="121"/>
      <c r="L244" s="122"/>
    </row>
    <row r="245" spans="8:12" x14ac:dyDescent="0.2">
      <c r="H245" s="119"/>
      <c r="I245" s="119"/>
      <c r="J245" s="120"/>
      <c r="K245" s="121"/>
      <c r="L245" s="122"/>
    </row>
    <row r="246" spans="8:12" x14ac:dyDescent="0.2">
      <c r="H246" s="119"/>
      <c r="I246" s="119"/>
      <c r="J246" s="120"/>
      <c r="K246" s="121"/>
      <c r="L246" s="122"/>
    </row>
    <row r="247" spans="8:12" x14ac:dyDescent="0.2">
      <c r="H247" s="119"/>
      <c r="I247" s="119"/>
      <c r="J247" s="120"/>
      <c r="K247" s="121"/>
      <c r="L247" s="122"/>
    </row>
    <row r="248" spans="8:12" x14ac:dyDescent="0.2">
      <c r="H248" s="119"/>
      <c r="I248" s="119"/>
      <c r="J248" s="120"/>
      <c r="K248" s="121"/>
      <c r="L248" s="122"/>
    </row>
    <row r="249" spans="8:12" x14ac:dyDescent="0.2">
      <c r="H249" s="119"/>
      <c r="I249" s="119"/>
      <c r="J249" s="120"/>
      <c r="K249" s="121"/>
      <c r="L249" s="122"/>
    </row>
    <row r="250" spans="8:12" x14ac:dyDescent="0.2">
      <c r="H250" s="119"/>
      <c r="I250" s="119"/>
      <c r="J250" s="120"/>
      <c r="K250" s="121"/>
      <c r="L250" s="122"/>
    </row>
    <row r="251" spans="8:12" x14ac:dyDescent="0.2">
      <c r="H251" s="119"/>
      <c r="I251" s="119"/>
      <c r="J251" s="120"/>
      <c r="K251" s="121"/>
      <c r="L251" s="122"/>
    </row>
    <row r="252" spans="8:12" x14ac:dyDescent="0.2">
      <c r="H252" s="119"/>
      <c r="I252" s="119"/>
      <c r="J252" s="120"/>
      <c r="K252" s="121"/>
      <c r="L252" s="122"/>
    </row>
    <row r="253" spans="8:12" x14ac:dyDescent="0.2">
      <c r="H253" s="119"/>
      <c r="I253" s="119"/>
      <c r="J253" s="120"/>
      <c r="K253" s="121"/>
      <c r="L253" s="122"/>
    </row>
    <row r="254" spans="8:12" x14ac:dyDescent="0.2">
      <c r="H254" s="119"/>
      <c r="I254" s="119"/>
      <c r="J254" s="120"/>
      <c r="K254" s="121"/>
      <c r="L254" s="122"/>
    </row>
    <row r="255" spans="8:12" x14ac:dyDescent="0.2">
      <c r="H255" s="119"/>
      <c r="I255" s="119"/>
      <c r="J255" s="120"/>
      <c r="K255" s="121"/>
      <c r="L255" s="122"/>
    </row>
    <row r="256" spans="8:12" x14ac:dyDescent="0.2">
      <c r="H256" s="119"/>
      <c r="I256" s="119"/>
      <c r="J256" s="120"/>
      <c r="K256" s="121"/>
      <c r="L256" s="122"/>
    </row>
    <row r="257" spans="8:12" x14ac:dyDescent="0.2">
      <c r="H257" s="119"/>
      <c r="I257" s="119"/>
      <c r="J257" s="120"/>
      <c r="K257" s="121"/>
      <c r="L257" s="122"/>
    </row>
    <row r="258" spans="8:12" x14ac:dyDescent="0.2">
      <c r="H258" s="119"/>
      <c r="I258" s="119"/>
      <c r="J258" s="120"/>
      <c r="K258" s="121"/>
      <c r="L258" s="122"/>
    </row>
    <row r="259" spans="8:12" x14ac:dyDescent="0.2">
      <c r="H259" s="119"/>
      <c r="I259" s="119"/>
      <c r="J259" s="120"/>
      <c r="K259" s="121"/>
      <c r="L259" s="122"/>
    </row>
    <row r="260" spans="8:12" x14ac:dyDescent="0.2">
      <c r="H260" s="119"/>
      <c r="I260" s="119"/>
      <c r="J260" s="120"/>
      <c r="K260" s="121"/>
      <c r="L260" s="122"/>
    </row>
    <row r="261" spans="8:12" x14ac:dyDescent="0.2">
      <c r="H261" s="119"/>
      <c r="I261" s="119"/>
      <c r="J261" s="120"/>
      <c r="K261" s="121"/>
      <c r="L261" s="122"/>
    </row>
    <row r="262" spans="8:12" x14ac:dyDescent="0.2">
      <c r="H262" s="119"/>
      <c r="I262" s="119"/>
      <c r="J262" s="120"/>
      <c r="K262" s="121"/>
      <c r="L262" s="122"/>
    </row>
    <row r="263" spans="8:12" x14ac:dyDescent="0.2">
      <c r="H263" s="119"/>
      <c r="I263" s="119"/>
      <c r="J263" s="120"/>
      <c r="K263" s="121"/>
      <c r="L263" s="122"/>
    </row>
    <row r="264" spans="8:12" x14ac:dyDescent="0.2">
      <c r="H264" s="119"/>
      <c r="I264" s="119"/>
      <c r="J264" s="120"/>
      <c r="K264" s="121"/>
      <c r="L264" s="122"/>
    </row>
    <row r="265" spans="8:12" x14ac:dyDescent="0.2">
      <c r="H265" s="119"/>
      <c r="I265" s="119"/>
      <c r="J265" s="120"/>
      <c r="K265" s="121"/>
      <c r="L265" s="122"/>
    </row>
    <row r="266" spans="8:12" x14ac:dyDescent="0.2">
      <c r="H266" s="119"/>
      <c r="I266" s="119"/>
      <c r="J266" s="120"/>
      <c r="K266" s="121"/>
      <c r="L266" s="122"/>
    </row>
    <row r="267" spans="8:12" x14ac:dyDescent="0.2">
      <c r="H267" s="119"/>
      <c r="I267" s="119"/>
      <c r="J267" s="120"/>
      <c r="K267" s="121"/>
      <c r="L267" s="122"/>
    </row>
    <row r="268" spans="8:12" x14ac:dyDescent="0.2">
      <c r="H268" s="119"/>
      <c r="I268" s="119"/>
      <c r="J268" s="120"/>
      <c r="K268" s="121"/>
      <c r="L268" s="122"/>
    </row>
    <row r="269" spans="8:12" x14ac:dyDescent="0.2">
      <c r="H269" s="119"/>
      <c r="I269" s="119"/>
      <c r="J269" s="120"/>
      <c r="K269" s="121"/>
      <c r="L269" s="122"/>
    </row>
    <row r="270" spans="8:12" x14ac:dyDescent="0.2">
      <c r="H270" s="119"/>
      <c r="I270" s="119"/>
      <c r="J270" s="120"/>
      <c r="K270" s="121"/>
      <c r="L270" s="122"/>
    </row>
    <row r="271" spans="8:12" x14ac:dyDescent="0.2">
      <c r="H271" s="119"/>
      <c r="I271" s="119"/>
      <c r="J271" s="120"/>
      <c r="K271" s="121"/>
      <c r="L271" s="122"/>
    </row>
    <row r="272" spans="8:12" x14ac:dyDescent="0.2">
      <c r="H272" s="119"/>
      <c r="I272" s="119"/>
      <c r="J272" s="120"/>
      <c r="K272" s="121"/>
      <c r="L272" s="122"/>
    </row>
    <row r="273" spans="8:12" x14ac:dyDescent="0.2">
      <c r="H273" s="119"/>
      <c r="I273" s="119"/>
      <c r="J273" s="120"/>
      <c r="K273" s="121"/>
      <c r="L273" s="122"/>
    </row>
    <row r="274" spans="8:12" x14ac:dyDescent="0.2">
      <c r="H274" s="119"/>
      <c r="I274" s="119"/>
      <c r="J274" s="120"/>
      <c r="K274" s="121"/>
      <c r="L274" s="122"/>
    </row>
    <row r="275" spans="8:12" x14ac:dyDescent="0.2">
      <c r="H275" s="119"/>
      <c r="I275" s="119"/>
      <c r="J275" s="120"/>
      <c r="K275" s="121"/>
      <c r="L275" s="122"/>
    </row>
    <row r="276" spans="8:12" x14ac:dyDescent="0.2">
      <c r="H276" s="119"/>
      <c r="I276" s="119"/>
      <c r="J276" s="120"/>
      <c r="K276" s="121"/>
      <c r="L276" s="122"/>
    </row>
    <row r="277" spans="8:12" x14ac:dyDescent="0.2">
      <c r="H277" s="119"/>
      <c r="I277" s="119"/>
      <c r="J277" s="120"/>
      <c r="K277" s="121"/>
      <c r="L277" s="122"/>
    </row>
    <row r="278" spans="8:12" x14ac:dyDescent="0.2">
      <c r="H278" s="119"/>
      <c r="I278" s="119"/>
      <c r="J278" s="120"/>
      <c r="K278" s="121"/>
      <c r="L278" s="122"/>
    </row>
    <row r="279" spans="8:12" x14ac:dyDescent="0.2">
      <c r="H279" s="119"/>
      <c r="I279" s="119"/>
      <c r="J279" s="120"/>
      <c r="K279" s="121"/>
      <c r="L279" s="122"/>
    </row>
    <row r="280" spans="8:12" x14ac:dyDescent="0.2">
      <c r="H280" s="119"/>
      <c r="I280" s="119"/>
      <c r="J280" s="120"/>
      <c r="K280" s="121"/>
      <c r="L280" s="122"/>
    </row>
    <row r="281" spans="8:12" x14ac:dyDescent="0.2">
      <c r="H281" s="119"/>
      <c r="I281" s="119"/>
      <c r="J281" s="120"/>
      <c r="K281" s="121"/>
      <c r="L281" s="122"/>
    </row>
    <row r="282" spans="8:12" x14ac:dyDescent="0.2">
      <c r="H282" s="119"/>
      <c r="I282" s="119"/>
      <c r="J282" s="120"/>
      <c r="K282" s="121"/>
      <c r="L282" s="122"/>
    </row>
    <row r="283" spans="8:12" x14ac:dyDescent="0.2">
      <c r="H283" s="119"/>
      <c r="I283" s="119"/>
      <c r="J283" s="120"/>
      <c r="K283" s="121"/>
      <c r="L283" s="122"/>
    </row>
    <row r="284" spans="8:12" x14ac:dyDescent="0.2">
      <c r="H284" s="119"/>
      <c r="I284" s="119"/>
      <c r="J284" s="120"/>
      <c r="K284" s="121"/>
      <c r="L284" s="122"/>
    </row>
    <row r="285" spans="8:12" x14ac:dyDescent="0.2">
      <c r="H285" s="119"/>
      <c r="I285" s="119"/>
      <c r="J285" s="120"/>
      <c r="K285" s="121"/>
      <c r="L285" s="122"/>
    </row>
    <row r="286" spans="8:12" x14ac:dyDescent="0.2">
      <c r="H286" s="119"/>
      <c r="I286" s="119"/>
      <c r="J286" s="120"/>
      <c r="K286" s="121"/>
      <c r="L286" s="122"/>
    </row>
    <row r="287" spans="8:12" x14ac:dyDescent="0.2">
      <c r="H287" s="119"/>
      <c r="I287" s="119"/>
      <c r="J287" s="120"/>
      <c r="K287" s="121"/>
      <c r="L287" s="122"/>
    </row>
    <row r="288" spans="8:12" x14ac:dyDescent="0.2">
      <c r="H288" s="119"/>
      <c r="I288" s="119"/>
      <c r="J288" s="120"/>
      <c r="K288" s="121"/>
      <c r="L288" s="122"/>
    </row>
    <row r="289" spans="8:12" x14ac:dyDescent="0.2">
      <c r="H289" s="119"/>
      <c r="I289" s="119"/>
      <c r="J289" s="120"/>
      <c r="K289" s="121"/>
      <c r="L289" s="122"/>
    </row>
    <row r="290" spans="8:12" x14ac:dyDescent="0.2">
      <c r="H290" s="119"/>
      <c r="I290" s="119"/>
      <c r="J290" s="120"/>
      <c r="K290" s="121"/>
      <c r="L290" s="122"/>
    </row>
    <row r="291" spans="8:12" x14ac:dyDescent="0.2">
      <c r="H291" s="119"/>
      <c r="I291" s="119"/>
      <c r="J291" s="120"/>
      <c r="K291" s="121"/>
      <c r="L291" s="122"/>
    </row>
    <row r="292" spans="8:12" x14ac:dyDescent="0.2">
      <c r="H292" s="119"/>
      <c r="I292" s="119"/>
      <c r="J292" s="120"/>
      <c r="K292" s="121"/>
      <c r="L292" s="122"/>
    </row>
    <row r="293" spans="8:12" x14ac:dyDescent="0.2">
      <c r="H293" s="119"/>
      <c r="I293" s="119"/>
      <c r="J293" s="120"/>
      <c r="K293" s="121"/>
      <c r="L293" s="122"/>
    </row>
    <row r="294" spans="8:12" x14ac:dyDescent="0.2">
      <c r="H294" s="119"/>
      <c r="I294" s="119"/>
      <c r="J294" s="120"/>
      <c r="K294" s="121"/>
      <c r="L294" s="122"/>
    </row>
    <row r="295" spans="8:12" x14ac:dyDescent="0.2">
      <c r="H295" s="119"/>
      <c r="I295" s="119"/>
      <c r="J295" s="120"/>
      <c r="K295" s="121"/>
      <c r="L295" s="122"/>
    </row>
    <row r="296" spans="8:12" x14ac:dyDescent="0.2">
      <c r="H296" s="119"/>
      <c r="I296" s="119"/>
      <c r="J296" s="120"/>
      <c r="K296" s="121"/>
      <c r="L296" s="122"/>
    </row>
    <row r="297" spans="8:12" x14ac:dyDescent="0.2">
      <c r="H297" s="119"/>
      <c r="I297" s="119"/>
      <c r="J297" s="120"/>
      <c r="K297" s="121"/>
      <c r="L297" s="122"/>
    </row>
    <row r="298" spans="8:12" x14ac:dyDescent="0.2">
      <c r="H298" s="119"/>
      <c r="I298" s="119"/>
      <c r="J298" s="120"/>
      <c r="K298" s="121"/>
      <c r="L298" s="122"/>
    </row>
    <row r="299" spans="8:12" x14ac:dyDescent="0.2">
      <c r="H299" s="119"/>
      <c r="I299" s="119"/>
      <c r="J299" s="120"/>
      <c r="K299" s="121"/>
      <c r="L299" s="122"/>
    </row>
    <row r="300" spans="8:12" x14ac:dyDescent="0.2">
      <c r="H300" s="119"/>
      <c r="I300" s="119"/>
      <c r="J300" s="120"/>
      <c r="K300" s="121"/>
      <c r="L300" s="122"/>
    </row>
    <row r="301" spans="8:12" x14ac:dyDescent="0.2">
      <c r="H301" s="119"/>
      <c r="I301" s="119"/>
      <c r="J301" s="120"/>
      <c r="K301" s="121"/>
      <c r="L301" s="122"/>
    </row>
    <row r="302" spans="8:12" x14ac:dyDescent="0.2">
      <c r="H302" s="119"/>
      <c r="I302" s="119"/>
      <c r="J302" s="120"/>
      <c r="K302" s="121"/>
      <c r="L302" s="122"/>
    </row>
    <row r="303" spans="8:12" x14ac:dyDescent="0.2">
      <c r="H303" s="119"/>
      <c r="I303" s="119"/>
      <c r="J303" s="120"/>
      <c r="K303" s="121"/>
      <c r="L303" s="122"/>
    </row>
    <row r="304" spans="8:12" x14ac:dyDescent="0.2">
      <c r="H304" s="119"/>
      <c r="I304" s="119"/>
      <c r="J304" s="120"/>
      <c r="K304" s="121"/>
      <c r="L304" s="122"/>
    </row>
    <row r="305" spans="8:12" x14ac:dyDescent="0.2">
      <c r="H305" s="119"/>
      <c r="I305" s="119"/>
      <c r="J305" s="120"/>
      <c r="K305" s="121"/>
      <c r="L305" s="122"/>
    </row>
    <row r="306" spans="8:12" x14ac:dyDescent="0.2">
      <c r="H306" s="119"/>
      <c r="I306" s="119"/>
      <c r="J306" s="120"/>
      <c r="K306" s="121"/>
      <c r="L306" s="122"/>
    </row>
    <row r="307" spans="8:12" x14ac:dyDescent="0.2">
      <c r="H307" s="119"/>
      <c r="I307" s="119"/>
      <c r="J307" s="120"/>
      <c r="K307" s="121"/>
      <c r="L307" s="122"/>
    </row>
    <row r="308" spans="8:12" x14ac:dyDescent="0.2">
      <c r="H308" s="119"/>
      <c r="I308" s="119"/>
      <c r="J308" s="120"/>
      <c r="K308" s="121"/>
      <c r="L308" s="122"/>
    </row>
    <row r="309" spans="8:12" x14ac:dyDescent="0.2">
      <c r="H309" s="119"/>
      <c r="I309" s="119"/>
      <c r="J309" s="120"/>
      <c r="K309" s="121"/>
      <c r="L309" s="122"/>
    </row>
    <row r="310" spans="8:12" x14ac:dyDescent="0.2">
      <c r="H310" s="119"/>
      <c r="I310" s="119"/>
      <c r="J310" s="120"/>
      <c r="K310" s="121"/>
      <c r="L310" s="122"/>
    </row>
    <row r="311" spans="8:12" x14ac:dyDescent="0.2">
      <c r="H311" s="119"/>
      <c r="I311" s="119"/>
      <c r="J311" s="120"/>
      <c r="K311" s="121"/>
      <c r="L311" s="122"/>
    </row>
    <row r="312" spans="8:12" x14ac:dyDescent="0.2">
      <c r="H312" s="119"/>
      <c r="I312" s="119"/>
      <c r="J312" s="120"/>
      <c r="K312" s="121"/>
      <c r="L312" s="122"/>
    </row>
    <row r="313" spans="8:12" x14ac:dyDescent="0.2">
      <c r="J313" s="120"/>
      <c r="K313" s="121"/>
      <c r="L313" s="122"/>
    </row>
    <row r="314" spans="8:12" x14ac:dyDescent="0.2">
      <c r="J314" s="120"/>
      <c r="K314" s="121"/>
      <c r="L314" s="122"/>
    </row>
    <row r="315" spans="8:12" x14ac:dyDescent="0.2">
      <c r="J315" s="120"/>
      <c r="K315" s="121"/>
      <c r="L315" s="122"/>
    </row>
    <row r="316" spans="8:12" x14ac:dyDescent="0.2">
      <c r="J316" s="120"/>
      <c r="K316" s="121"/>
      <c r="L316" s="122"/>
    </row>
    <row r="317" spans="8:12" x14ac:dyDescent="0.2">
      <c r="J317" s="120"/>
      <c r="K317" s="121"/>
      <c r="L317" s="122"/>
    </row>
    <row r="318" spans="8:12" x14ac:dyDescent="0.2">
      <c r="J318" s="120"/>
      <c r="K318" s="121"/>
      <c r="L318" s="122"/>
    </row>
    <row r="319" spans="8:12" x14ac:dyDescent="0.2">
      <c r="J319" s="120"/>
      <c r="K319" s="121"/>
      <c r="L319" s="122"/>
    </row>
    <row r="320" spans="8:12" x14ac:dyDescent="0.2">
      <c r="J320" s="120"/>
      <c r="K320" s="121"/>
      <c r="L320" s="122"/>
    </row>
    <row r="321" spans="10:12" x14ac:dyDescent="0.2">
      <c r="J321" s="120"/>
      <c r="K321" s="121"/>
      <c r="L321" s="122"/>
    </row>
    <row r="322" spans="10:12" x14ac:dyDescent="0.2">
      <c r="J322" s="120"/>
      <c r="K322" s="121"/>
      <c r="L322" s="122"/>
    </row>
    <row r="323" spans="10:12" x14ac:dyDescent="0.2">
      <c r="J323" s="120"/>
      <c r="K323" s="121"/>
      <c r="L323" s="122"/>
    </row>
    <row r="324" spans="10:12" x14ac:dyDescent="0.2">
      <c r="J324" s="120"/>
      <c r="K324" s="121"/>
      <c r="L324" s="122"/>
    </row>
    <row r="325" spans="10:12" x14ac:dyDescent="0.2">
      <c r="J325" s="120"/>
      <c r="K325" s="121"/>
      <c r="L325" s="122"/>
    </row>
    <row r="326" spans="10:12" x14ac:dyDescent="0.2">
      <c r="J326" s="120"/>
      <c r="K326" s="121"/>
      <c r="L326" s="122"/>
    </row>
    <row r="327" spans="10:12" x14ac:dyDescent="0.2">
      <c r="J327" s="120"/>
      <c r="K327" s="121"/>
      <c r="L327" s="122"/>
    </row>
    <row r="328" spans="10:12" x14ac:dyDescent="0.2">
      <c r="J328" s="120"/>
      <c r="K328" s="121"/>
      <c r="L328" s="122"/>
    </row>
    <row r="329" spans="10:12" x14ac:dyDescent="0.2">
      <c r="J329" s="120"/>
      <c r="K329" s="121"/>
      <c r="L329" s="122"/>
    </row>
    <row r="330" spans="10:12" x14ac:dyDescent="0.2">
      <c r="J330" s="120"/>
      <c r="K330" s="121"/>
      <c r="L330" s="122"/>
    </row>
    <row r="331" spans="10:12" x14ac:dyDescent="0.2">
      <c r="J331" s="120"/>
      <c r="K331" s="121"/>
      <c r="L331" s="122"/>
    </row>
    <row r="332" spans="10:12" x14ac:dyDescent="0.2">
      <c r="J332" s="120"/>
      <c r="K332" s="121"/>
      <c r="L332" s="122"/>
    </row>
    <row r="333" spans="10:12" x14ac:dyDescent="0.2">
      <c r="J333" s="120"/>
      <c r="K333" s="121"/>
      <c r="L333" s="122"/>
    </row>
    <row r="334" spans="10:12" x14ac:dyDescent="0.2">
      <c r="J334" s="120"/>
      <c r="K334" s="121"/>
      <c r="L334" s="122"/>
    </row>
    <row r="335" spans="10:12" x14ac:dyDescent="0.2">
      <c r="J335" s="120"/>
      <c r="K335" s="121"/>
      <c r="L335" s="122"/>
    </row>
    <row r="336" spans="10:12" x14ac:dyDescent="0.2">
      <c r="J336" s="120"/>
      <c r="K336" s="121"/>
      <c r="L336" s="122"/>
    </row>
  </sheetData>
  <mergeCells count="66">
    <mergeCell ref="A1:E1"/>
    <mergeCell ref="G1:K1"/>
    <mergeCell ref="G5:H5"/>
    <mergeCell ref="G3:H3"/>
    <mergeCell ref="A2:E5"/>
    <mergeCell ref="G2:H2"/>
    <mergeCell ref="G4:H4"/>
    <mergeCell ref="A7:B7"/>
    <mergeCell ref="C7:D7"/>
    <mergeCell ref="G7:H7"/>
    <mergeCell ref="A6:B6"/>
    <mergeCell ref="C6:D6"/>
    <mergeCell ref="G6:H6"/>
    <mergeCell ref="G10:H10"/>
    <mergeCell ref="A9:B9"/>
    <mergeCell ref="C9:D9"/>
    <mergeCell ref="G9:H9"/>
    <mergeCell ref="A8:B8"/>
    <mergeCell ref="C8:D8"/>
    <mergeCell ref="G8:H8"/>
    <mergeCell ref="G13:H13"/>
    <mergeCell ref="J13:K14"/>
    <mergeCell ref="G14:H14"/>
    <mergeCell ref="G12:H12"/>
    <mergeCell ref="G11:H11"/>
    <mergeCell ref="A15:B15"/>
    <mergeCell ref="G15:H15"/>
    <mergeCell ref="J15:K15"/>
    <mergeCell ref="A16:B16"/>
    <mergeCell ref="G16:H16"/>
    <mergeCell ref="J16:K16"/>
    <mergeCell ref="G21:H21"/>
    <mergeCell ref="J21:K21"/>
    <mergeCell ref="G17:H17"/>
    <mergeCell ref="A18:B18"/>
    <mergeCell ref="G18:H18"/>
    <mergeCell ref="A19:B19"/>
    <mergeCell ref="G19:H19"/>
    <mergeCell ref="A20:B20"/>
    <mergeCell ref="G20:H20"/>
    <mergeCell ref="G24:H24"/>
    <mergeCell ref="J24:K24"/>
    <mergeCell ref="G25:H25"/>
    <mergeCell ref="J25:K27"/>
    <mergeCell ref="A22:B22"/>
    <mergeCell ref="G22:H22"/>
    <mergeCell ref="J22:K22"/>
    <mergeCell ref="A23:B23"/>
    <mergeCell ref="G23:H23"/>
    <mergeCell ref="J23:K23"/>
    <mergeCell ref="G29:H29"/>
    <mergeCell ref="G27:H27"/>
    <mergeCell ref="G28:H28"/>
    <mergeCell ref="J28:K28"/>
    <mergeCell ref="G26:H26"/>
    <mergeCell ref="G35:H35"/>
    <mergeCell ref="G33:H33"/>
    <mergeCell ref="G34:H34"/>
    <mergeCell ref="G32:H32"/>
    <mergeCell ref="G30:H30"/>
    <mergeCell ref="G31:H31"/>
    <mergeCell ref="G36:H36"/>
    <mergeCell ref="G37:H37"/>
    <mergeCell ref="A39:E39"/>
    <mergeCell ref="G39:K39"/>
    <mergeCell ref="M39:Q39"/>
  </mergeCells>
  <dataValidations count="1">
    <dataValidation type="custom" allowBlank="1" showInputMessage="1" showErrorMessage="1" sqref="M41:M96 O41:R96">
      <formula1>PISA</formula1>
    </dataValidation>
  </dataValidations>
  <printOptions horizontalCentered="1" verticalCentered="1" gridLines="1"/>
  <pageMargins left="0" right="0" top="0" bottom="0" header="0" footer="0"/>
  <pageSetup paperSize="8" scale="7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:Z70"/>
  <sheetViews>
    <sheetView topLeftCell="A15" zoomScaleNormal="100" zoomScaleSheetLayoutView="100" workbookViewId="0">
      <selection activeCell="A45" sqref="A45"/>
    </sheetView>
  </sheetViews>
  <sheetFormatPr defaultRowHeight="12.75" x14ac:dyDescent="0.2"/>
  <cols>
    <col min="19" max="25" width="10.7109375" style="131" customWidth="1"/>
  </cols>
  <sheetData>
    <row r="1" spans="19:26" ht="36" customHeight="1" x14ac:dyDescent="0.2">
      <c r="S1" s="123" t="s">
        <v>79</v>
      </c>
      <c r="T1" s="124" t="s">
        <v>80</v>
      </c>
      <c r="U1" s="125" t="s">
        <v>81</v>
      </c>
      <c r="V1" s="126" t="s">
        <v>82</v>
      </c>
      <c r="W1" s="126" t="s">
        <v>83</v>
      </c>
      <c r="X1" s="127" t="s">
        <v>84</v>
      </c>
      <c r="Y1" s="127" t="s">
        <v>85</v>
      </c>
      <c r="Z1" t="str">
        <f>"Характеристики Abatigo для климатических условий в" &amp; OUTPUT!A2</f>
        <v>Характеристики Abatigo для климатических условий вг.МОСКВА</v>
      </c>
    </row>
    <row r="2" spans="19:26" x14ac:dyDescent="0.2">
      <c r="S2" s="128">
        <f>IF(ISBLANK(OUTPUT!A41)=TRUE," ",OUTPUT!A41)</f>
        <v>-32</v>
      </c>
      <c r="T2" s="129">
        <f>IF(ISBLANK(OUTPUT!C41)=TRUE," ",OUTPUT!C41/10)</f>
        <v>8.0749680000000001E-3</v>
      </c>
      <c r="U2" s="130">
        <f>IF(ISBLANK(OUTPUT!G41)=TRUE," ",OUTPUT!G41)</f>
        <v>34.99</v>
      </c>
      <c r="V2" s="112">
        <f>IF(ISBLANK(OUTPUT!H41)=TRUE," ",OUTPUT!H41)</f>
        <v>0</v>
      </c>
      <c r="W2" s="112">
        <f>IF(ISBLANK(OUTPUT!I41)=TRUE," ",OUTPUT!I41)</f>
        <v>0</v>
      </c>
      <c r="X2" s="113">
        <f>IF(ISBLANK(OUTPUT!J41)=TRUE," ",OUTPUT!J41)</f>
        <v>0.46744991512228512</v>
      </c>
      <c r="Y2" s="113">
        <f>IF(ISBLANK(OUTPUT!K41)=TRUE," ",OUTPUT!K41/100)</f>
        <v>3.7746431062151689E-4</v>
      </c>
    </row>
    <row r="3" spans="19:26" x14ac:dyDescent="0.2">
      <c r="S3" s="128">
        <f>IF(ISBLANK(OUTPUT!A42)=TRUE," ",OUTPUT!A42)</f>
        <v>-31</v>
      </c>
      <c r="T3" s="129">
        <f>IF(ISBLANK(OUTPUT!C42)=TRUE," ",OUTPUT!C42/10)</f>
        <v>3.6336479999999997E-2</v>
      </c>
      <c r="U3" s="130">
        <f>IF(ISBLANK(OUTPUT!G42)=TRUE," ",OUTPUT!G42)</f>
        <v>34.99</v>
      </c>
      <c r="V3" s="112">
        <f>IF(ISBLANK(OUTPUT!H42)=TRUE," ",OUTPUT!H42)</f>
        <v>0</v>
      </c>
      <c r="W3" s="112">
        <f>IF(ISBLANK(OUTPUT!I42)=TRUE," ",OUTPUT!I42)</f>
        <v>0</v>
      </c>
      <c r="X3" s="113">
        <f>IF(ISBLANK(OUTPUT!J42)=TRUE," ",OUTPUT!J42)</f>
        <v>0.47933910864224999</v>
      </c>
      <c r="Y3" s="113">
        <f>IF(ISBLANK(OUTPUT!K42)=TRUE," ",OUTPUT!K42/100)</f>
        <v>1.7417495934396946E-3</v>
      </c>
    </row>
    <row r="4" spans="19:26" x14ac:dyDescent="0.2">
      <c r="S4" s="128">
        <f>IF(ISBLANK(OUTPUT!A43)=TRUE," ",OUTPUT!A43)</f>
        <v>-30</v>
      </c>
      <c r="T4" s="129">
        <f>IF(ISBLANK(OUTPUT!C43)=TRUE," ",OUTPUT!C43/10)</f>
        <v>0.177641412</v>
      </c>
      <c r="U4" s="130">
        <f>IF(ISBLANK(OUTPUT!G43)=TRUE," ",OUTPUT!G43)</f>
        <v>34.99</v>
      </c>
      <c r="V4" s="112">
        <f>IF(ISBLANK(OUTPUT!H43)=TRUE," ",OUTPUT!H43)</f>
        <v>0</v>
      </c>
      <c r="W4" s="112">
        <f>IF(ISBLANK(OUTPUT!I43)=TRUE," ",OUTPUT!I43)</f>
        <v>0</v>
      </c>
      <c r="X4" s="113">
        <f>IF(ISBLANK(OUTPUT!J43)=TRUE," ",OUTPUT!J43)</f>
        <v>0.49154563819860658</v>
      </c>
      <c r="Y4" s="113">
        <f>IF(ISBLANK(OUTPUT!K43)=TRUE," ",OUTPUT!K43/100)</f>
        <v>8.7318861232041599E-3</v>
      </c>
    </row>
    <row r="5" spans="19:26" x14ac:dyDescent="0.2">
      <c r="S5" s="128">
        <f>IF(ISBLANK(OUTPUT!A44)=TRUE," ",OUTPUT!A44)</f>
        <v>-29</v>
      </c>
      <c r="T5" s="129">
        <f>IF(ISBLANK(OUTPUT!C44)=TRUE," ",OUTPUT!C44/10)</f>
        <v>0.22221492000000001</v>
      </c>
      <c r="U5" s="130">
        <f>IF(ISBLANK(OUTPUT!G44)=TRUE," ",OUTPUT!G44)</f>
        <v>34.99</v>
      </c>
      <c r="V5" s="112">
        <f>IF(ISBLANK(OUTPUT!H44)=TRUE," ",OUTPUT!H44)</f>
        <v>0</v>
      </c>
      <c r="W5" s="112">
        <f>IF(ISBLANK(OUTPUT!I44)=TRUE," ",OUTPUT!I44)</f>
        <v>0</v>
      </c>
      <c r="X5" s="113">
        <f>IF(ISBLANK(OUTPUT!J44)=TRUE," ",OUTPUT!J44)</f>
        <v>0.50408480336742867</v>
      </c>
      <c r="Y5" s="113">
        <f>IF(ISBLANK(OUTPUT!K44)=TRUE," ",OUTPUT!K44/100)</f>
        <v>1.120151642535089E-2</v>
      </c>
    </row>
    <row r="6" spans="19:26" x14ac:dyDescent="0.2">
      <c r="S6" s="128">
        <f>IF(ISBLANK(OUTPUT!A45)=TRUE," ",OUTPUT!A45)</f>
        <v>-28</v>
      </c>
      <c r="T6" s="129">
        <f>IF(ISBLANK(OUTPUT!C45)=TRUE," ",OUTPUT!C45/10)</f>
        <v>0.22735879200000003</v>
      </c>
      <c r="U6" s="130">
        <f>IF(ISBLANK(OUTPUT!G45)=TRUE," ",OUTPUT!G45)</f>
        <v>34.99</v>
      </c>
      <c r="V6" s="112">
        <f>IF(ISBLANK(OUTPUT!H45)=TRUE," ",OUTPUT!H45)</f>
        <v>0</v>
      </c>
      <c r="W6" s="112">
        <f>IF(ISBLANK(OUTPUT!I45)=TRUE," ",OUTPUT!I45)</f>
        <v>0</v>
      </c>
      <c r="X6" s="113">
        <f>IF(ISBLANK(OUTPUT!J45)=TRUE," ",OUTPUT!J45)</f>
        <v>0.51697308164586098</v>
      </c>
      <c r="Y6" s="113">
        <f>IF(ISBLANK(OUTPUT!K45)=TRUE," ",OUTPUT!K45/100)</f>
        <v>1.175383753395203E-2</v>
      </c>
    </row>
    <row r="7" spans="19:26" x14ac:dyDescent="0.2">
      <c r="S7" s="128">
        <f>IF(ISBLANK(OUTPUT!A46)=TRUE," ",OUTPUT!A46)</f>
        <v>-27</v>
      </c>
      <c r="T7" s="129">
        <f>IF(ISBLANK(OUTPUT!C46)=TRUE," ",OUTPUT!C46/10)</f>
        <v>0.31623512399999998</v>
      </c>
      <c r="U7" s="130">
        <f>IF(ISBLANK(OUTPUT!G46)=TRUE," ",OUTPUT!G46)</f>
        <v>34.99</v>
      </c>
      <c r="V7" s="112">
        <f>IF(ISBLANK(OUTPUT!H46)=TRUE," ",OUTPUT!H46)</f>
        <v>0</v>
      </c>
      <c r="W7" s="112">
        <f>IF(ISBLANK(OUTPUT!I46)=TRUE," ",OUTPUT!I46)</f>
        <v>0</v>
      </c>
      <c r="X7" s="113">
        <f>IF(ISBLANK(OUTPUT!J46)=TRUE," ",OUTPUT!J46)</f>
        <v>0.53022825529315698</v>
      </c>
      <c r="Y7" s="113">
        <f>IF(ISBLANK(OUTPUT!K46)=TRUE," ",OUTPUT!K46/100)</f>
        <v>1.6767679806093515E-2</v>
      </c>
    </row>
    <row r="8" spans="19:26" x14ac:dyDescent="0.2">
      <c r="S8" s="128">
        <f>IF(ISBLANK(OUTPUT!A47)=TRUE," ",OUTPUT!A47)</f>
        <v>-26</v>
      </c>
      <c r="T8" s="129">
        <f>IF(ISBLANK(OUTPUT!C47)=TRUE," ",OUTPUT!C47/10)</f>
        <v>0.53894498400000002</v>
      </c>
      <c r="U8" s="130">
        <f>IF(ISBLANK(OUTPUT!G47)=TRUE," ",OUTPUT!G47)</f>
        <v>34.99</v>
      </c>
      <c r="V8" s="112">
        <f>IF(ISBLANK(OUTPUT!H47)=TRUE," ",OUTPUT!H47)</f>
        <v>0</v>
      </c>
      <c r="W8" s="112">
        <f>IF(ISBLANK(OUTPUT!I47)=TRUE," ",OUTPUT!I47)</f>
        <v>0</v>
      </c>
      <c r="X8" s="113">
        <f>IF(ISBLANK(OUTPUT!J47)=TRUE," ",OUTPUT!J47)</f>
        <v>0.54386955534896531</v>
      </c>
      <c r="Y8" s="113">
        <f>IF(ISBLANK(OUTPUT!K47)=TRUE," ",OUTPUT!K47/100)</f>
        <v>2.9311576880563527E-2</v>
      </c>
    </row>
    <row r="9" spans="19:26" x14ac:dyDescent="0.2">
      <c r="S9" s="128">
        <f>IF(ISBLANK(OUTPUT!A48)=TRUE," ",OUTPUT!A48)</f>
        <v>-25</v>
      </c>
      <c r="T9" s="129">
        <f>IF(ISBLANK(OUTPUT!C48)=TRUE," ",OUTPUT!C48/10)</f>
        <v>0.59984012399999997</v>
      </c>
      <c r="U9" s="130">
        <f>IF(ISBLANK(OUTPUT!G48)=TRUE," ",OUTPUT!G48)</f>
        <v>34.99</v>
      </c>
      <c r="V9" s="112">
        <f>IF(ISBLANK(OUTPUT!H48)=TRUE," ",OUTPUT!H48)</f>
        <v>0</v>
      </c>
      <c r="W9" s="112">
        <f>IF(ISBLANK(OUTPUT!I48)=TRUE," ",OUTPUT!I48)</f>
        <v>0</v>
      </c>
      <c r="X9" s="113">
        <f>IF(ISBLANK(OUTPUT!J48)=TRUE," ",OUTPUT!J48)</f>
        <v>0.55791782557353509</v>
      </c>
      <c r="Y9" s="113">
        <f>IF(ISBLANK(OUTPUT!K48)=TRUE," ",OUTPUT!K48/100)</f>
        <v>3.3466149767383963E-2</v>
      </c>
    </row>
    <row r="10" spans="19:26" x14ac:dyDescent="0.2">
      <c r="S10" s="128">
        <f>IF(ISBLANK(OUTPUT!A49)=TRUE," ",OUTPUT!A49)</f>
        <v>-24</v>
      </c>
      <c r="T10" s="129">
        <f>IF(ISBLANK(OUTPUT!C49)=TRUE," ",OUTPUT!C49/10)</f>
        <v>0.702526596</v>
      </c>
      <c r="U10" s="130">
        <f>IF(ISBLANK(OUTPUT!G49)=TRUE," ",OUTPUT!G49)</f>
        <v>34.99</v>
      </c>
      <c r="V10" s="112">
        <f>IF(ISBLANK(OUTPUT!H49)=TRUE," ",OUTPUT!H49)</f>
        <v>0</v>
      </c>
      <c r="W10" s="112">
        <f>IF(ISBLANK(OUTPUT!I49)=TRUE," ",OUTPUT!I49)</f>
        <v>0</v>
      </c>
      <c r="X10" s="113">
        <f>IF(ISBLANK(OUTPUT!J49)=TRUE," ",OUTPUT!J49)</f>
        <v>0.57239570955446673</v>
      </c>
      <c r="Y10" s="113">
        <f>IF(ISBLANK(OUTPUT!K49)=TRUE," ",OUTPUT!K49/100)</f>
        <v>4.0212320939830425E-2</v>
      </c>
    </row>
    <row r="11" spans="19:26" x14ac:dyDescent="0.2">
      <c r="S11" s="128">
        <f>IF(ISBLANK(OUTPUT!A50)=TRUE," ",OUTPUT!A50)</f>
        <v>-23</v>
      </c>
      <c r="T11" s="129">
        <f>IF(ISBLANK(OUTPUT!C50)=TRUE," ",OUTPUT!C50/10)</f>
        <v>0.9441414119999999</v>
      </c>
      <c r="U11" s="130">
        <f>IF(ISBLANK(OUTPUT!G50)=TRUE," ",OUTPUT!G50)</f>
        <v>34.99</v>
      </c>
      <c r="V11" s="112">
        <f>IF(ISBLANK(OUTPUT!H50)=TRUE," ",OUTPUT!H50)</f>
        <v>0</v>
      </c>
      <c r="W11" s="112">
        <f>IF(ISBLANK(OUTPUT!I50)=TRUE," ",OUTPUT!I50)</f>
        <v>0</v>
      </c>
      <c r="X11" s="113">
        <f>IF(ISBLANK(OUTPUT!J50)=TRUE," ",OUTPUT!J50)</f>
        <v>0.58732786482648391</v>
      </c>
      <c r="Y11" s="113">
        <f>IF(ISBLANK(OUTPUT!K50)=TRUE," ",OUTPUT!K50/100)</f>
        <v>5.5452055960422166E-2</v>
      </c>
    </row>
    <row r="12" spans="19:26" x14ac:dyDescent="0.2">
      <c r="S12" s="128">
        <f>IF(ISBLANK(OUTPUT!A51)=TRUE," ",OUTPUT!A51)</f>
        <v>-22</v>
      </c>
      <c r="T12" s="129">
        <f>IF(ISBLANK(OUTPUT!C51)=TRUE," ",OUTPUT!C51/10)</f>
        <v>1.135901316</v>
      </c>
      <c r="U12" s="130">
        <f>IF(ISBLANK(OUTPUT!G51)=TRUE," ",OUTPUT!G51)</f>
        <v>34.99</v>
      </c>
      <c r="V12" s="112">
        <f>IF(ISBLANK(OUTPUT!H51)=TRUE," ",OUTPUT!H51)</f>
        <v>0</v>
      </c>
      <c r="W12" s="112">
        <f>IF(ISBLANK(OUTPUT!I51)=TRUE," ",OUTPUT!I51)</f>
        <v>0</v>
      </c>
      <c r="X12" s="113">
        <f>IF(ISBLANK(OUTPUT!J51)=TRUE," ",OUTPUT!J51)</f>
        <v>0.60274120857740798</v>
      </c>
      <c r="Y12" s="113">
        <f>IF(ISBLANK(OUTPUT!K51)=TRUE," ",OUTPUT!K51/100)</f>
        <v>6.8465453203050822E-2</v>
      </c>
    </row>
    <row r="13" spans="19:26" x14ac:dyDescent="0.2">
      <c r="S13" s="128">
        <f>IF(ISBLANK(OUTPUT!A52)=TRUE," ",OUTPUT!A52)</f>
        <v>-21</v>
      </c>
      <c r="T13" s="129">
        <f>IF(ISBLANK(OUTPUT!C52)=TRUE," ",OUTPUT!C52/10)</f>
        <v>1.734239976</v>
      </c>
      <c r="U13" s="130">
        <f>IF(ISBLANK(OUTPUT!G52)=TRUE," ",OUTPUT!G52)</f>
        <v>34.99</v>
      </c>
      <c r="V13" s="112">
        <f>IF(ISBLANK(OUTPUT!H52)=TRUE," ",OUTPUT!H52)</f>
        <v>0</v>
      </c>
      <c r="W13" s="112">
        <f>IF(ISBLANK(OUTPUT!I52)=TRUE," ",OUTPUT!I52)</f>
        <v>0</v>
      </c>
      <c r="X13" s="113">
        <f>IF(ISBLANK(OUTPUT!J52)=TRUE," ",OUTPUT!J52)</f>
        <v>0.61866520039368444</v>
      </c>
      <c r="Y13" s="113">
        <f>IF(ISBLANK(OUTPUT!K52)=TRUE," ",OUTPUT!K52/100)</f>
        <v>0.10729139222827784</v>
      </c>
    </row>
    <row r="14" spans="19:26" x14ac:dyDescent="0.2">
      <c r="S14" s="128">
        <f>IF(ISBLANK(OUTPUT!A53)=TRUE," ",OUTPUT!A53)</f>
        <v>-20</v>
      </c>
      <c r="T14" s="129">
        <f>IF(ISBLANK(OUTPUT!C53)=TRUE," ",OUTPUT!C53/10)</f>
        <v>2.0798973119999999</v>
      </c>
      <c r="U14" s="130">
        <f>IF(ISBLANK(OUTPUT!G53)=TRUE," ",OUTPUT!G53)</f>
        <v>34.99</v>
      </c>
      <c r="V14" s="112">
        <f>IF(ISBLANK(OUTPUT!H53)=TRUE," ",OUTPUT!H53)</f>
        <v>0</v>
      </c>
      <c r="W14" s="112">
        <f>IF(ISBLANK(OUTPUT!I53)=TRUE," ",OUTPUT!I53)</f>
        <v>0</v>
      </c>
      <c r="X14" s="113">
        <f>IF(ISBLANK(OUTPUT!J53)=TRUE," ",OUTPUT!J53)</f>
        <v>0.63513216856832655</v>
      </c>
      <c r="Y14" s="113">
        <f>IF(ISBLANK(OUTPUT!K53)=TRUE," ",OUTPUT!K53/100)</f>
        <v>0.13210096901699933</v>
      </c>
    </row>
    <row r="15" spans="19:26" x14ac:dyDescent="0.2">
      <c r="S15" s="128">
        <f>IF(ISBLANK(OUTPUT!A54)=TRUE," ",OUTPUT!A54)</f>
        <v>-19</v>
      </c>
      <c r="T15" s="129">
        <f>IF(ISBLANK(OUTPUT!C54)=TRUE," ",OUTPUT!C54/10)</f>
        <v>2.2086246360000001</v>
      </c>
      <c r="U15" s="130">
        <f>IF(ISBLANK(OUTPUT!G54)=TRUE," ",OUTPUT!G54)</f>
        <v>34.99</v>
      </c>
      <c r="V15" s="112">
        <f>IF(ISBLANK(OUTPUT!H54)=TRUE," ",OUTPUT!H54)</f>
        <v>0</v>
      </c>
      <c r="W15" s="112">
        <f>IF(ISBLANK(OUTPUT!I54)=TRUE," ",OUTPUT!I54)</f>
        <v>0</v>
      </c>
      <c r="X15" s="113">
        <f>IF(ISBLANK(OUTPUT!J54)=TRUE," ",OUTPUT!J54)</f>
        <v>0.65217768779808272</v>
      </c>
      <c r="Y15" s="113">
        <f>IF(ISBLANK(OUTPUT!K54)=TRUE," ",OUTPUT!K54/100)</f>
        <v>0.1440415708320362</v>
      </c>
    </row>
    <row r="16" spans="19:26" x14ac:dyDescent="0.2">
      <c r="S16" s="128">
        <f>IF(ISBLANK(OUTPUT!A55)=TRUE," ",OUTPUT!A55)</f>
        <v>-18</v>
      </c>
      <c r="T16" s="129">
        <f>IF(ISBLANK(OUTPUT!C55)=TRUE," ",OUTPUT!C55/10)</f>
        <v>2.9946997319999999</v>
      </c>
      <c r="U16" s="130">
        <f>IF(ISBLANK(OUTPUT!G55)=TRUE," ",OUTPUT!G55)</f>
        <v>34.99</v>
      </c>
      <c r="V16" s="112">
        <f>IF(ISBLANK(OUTPUT!H55)=TRUE," ",OUTPUT!H55)</f>
        <v>0</v>
      </c>
      <c r="W16" s="112">
        <f>IF(ISBLANK(OUTPUT!I55)=TRUE," ",OUTPUT!I55)</f>
        <v>0</v>
      </c>
      <c r="X16" s="113">
        <f>IF(ISBLANK(OUTPUT!J55)=TRUE," ",OUTPUT!J55)</f>
        <v>0.66984101769175031</v>
      </c>
      <c r="Y16" s="113">
        <f>IF(ISBLANK(OUTPUT!K55)=TRUE," ",OUTPUT!K55/100)</f>
        <v>0.20059727161640922</v>
      </c>
    </row>
    <row r="17" spans="19:25" x14ac:dyDescent="0.2">
      <c r="S17" s="128">
        <f>IF(ISBLANK(OUTPUT!A56)=TRUE," ",OUTPUT!A56)</f>
        <v>-17</v>
      </c>
      <c r="T17" s="129">
        <f>IF(ISBLANK(OUTPUT!C56)=TRUE," ",OUTPUT!C56/10)</f>
        <v>4.3428199319999994</v>
      </c>
      <c r="U17" s="130">
        <f>IF(ISBLANK(OUTPUT!G56)=TRUE," ",OUTPUT!G56)</f>
        <v>34.99</v>
      </c>
      <c r="V17" s="112">
        <f>IF(ISBLANK(OUTPUT!H56)=TRUE," ",OUTPUT!H56)</f>
        <v>0</v>
      </c>
      <c r="W17" s="112">
        <f>IF(ISBLANK(OUTPUT!I56)=TRUE," ",OUTPUT!I56)</f>
        <v>0</v>
      </c>
      <c r="X17" s="113">
        <f>IF(ISBLANK(OUTPUT!J56)=TRUE," ",OUTPUT!J56)</f>
        <v>0.68816561346990091</v>
      </c>
      <c r="Y17" s="113">
        <f>IF(ISBLANK(OUTPUT!K56)=TRUE," ",OUTPUT!K56/100)</f>
        <v>0.29885793426940938</v>
      </c>
    </row>
    <row r="18" spans="19:25" x14ac:dyDescent="0.2">
      <c r="S18" s="128">
        <f>IF(ISBLANK(OUTPUT!A57)=TRUE," ",OUTPUT!A57)</f>
        <v>-16</v>
      </c>
      <c r="T18" s="129">
        <f>IF(ISBLANK(OUTPUT!C57)=TRUE," ",OUTPUT!C57/10)</f>
        <v>5.1726407160000001</v>
      </c>
      <c r="U18" s="130">
        <f>IF(ISBLANK(OUTPUT!G57)=TRUE," ",OUTPUT!G57)</f>
        <v>34.99</v>
      </c>
      <c r="V18" s="112">
        <f>IF(ISBLANK(OUTPUT!H57)=TRUE," ",OUTPUT!H57)</f>
        <v>0</v>
      </c>
      <c r="W18" s="112">
        <f>IF(ISBLANK(OUTPUT!I57)=TRUE," ",OUTPUT!I57)</f>
        <v>0</v>
      </c>
      <c r="X18" s="113">
        <f>IF(ISBLANK(OUTPUT!J57)=TRUE," ",OUTPUT!J57)</f>
        <v>0.70719972264932818</v>
      </c>
      <c r="Y18" s="113">
        <f>IF(ISBLANK(OUTPUT!K57)=TRUE," ",OUTPUT!K57/100)</f>
        <v>0.36580900797198218</v>
      </c>
    </row>
    <row r="19" spans="19:25" x14ac:dyDescent="0.2">
      <c r="S19" s="128">
        <f>IF(ISBLANK(OUTPUT!A58)=TRUE," ",OUTPUT!A58)</f>
        <v>-15</v>
      </c>
      <c r="T19" s="129">
        <f>IF(ISBLANK(OUTPUT!C58)=TRUE," ",OUTPUT!C58/10)</f>
        <v>5.8762824600000005</v>
      </c>
      <c r="U19" s="130">
        <f>IF(ISBLANK(OUTPUT!G58)=TRUE," ",OUTPUT!G58)</f>
        <v>34.99</v>
      </c>
      <c r="V19" s="112">
        <f>IF(ISBLANK(OUTPUT!H58)=TRUE," ",OUTPUT!H58)</f>
        <v>0</v>
      </c>
      <c r="W19" s="112">
        <f>IF(ISBLANK(OUTPUT!I58)=TRUE," ",OUTPUT!I58)</f>
        <v>0</v>
      </c>
      <c r="X19" s="113">
        <f>IF(ISBLANK(OUTPUT!J58)=TRUE," ",OUTPUT!J58)</f>
        <v>0.7269970844901027</v>
      </c>
      <c r="Y19" s="113">
        <f>IF(ISBLANK(OUTPUT!K58)=TRUE," ",OUTPUT!K58/100)</f>
        <v>0.42720402160603288</v>
      </c>
    </row>
    <row r="20" spans="19:25" x14ac:dyDescent="0.2">
      <c r="S20" s="128">
        <f>IF(ISBLANK(OUTPUT!A59)=TRUE," ",OUTPUT!A59)</f>
        <v>-14</v>
      </c>
      <c r="T20" s="129">
        <f>IF(ISBLANK(OUTPUT!C59)=TRUE," ",OUTPUT!C59/10)</f>
        <v>6.328769748</v>
      </c>
      <c r="U20" s="130">
        <f>IF(ISBLANK(OUTPUT!G59)=TRUE," ",OUTPUT!G59)</f>
        <v>34.99</v>
      </c>
      <c r="V20" s="112">
        <f>IF(ISBLANK(OUTPUT!H59)=TRUE," ",OUTPUT!H59)</f>
        <v>0</v>
      </c>
      <c r="W20" s="112">
        <f>IF(ISBLANK(OUTPUT!I59)=TRUE," ",OUTPUT!I59)</f>
        <v>0</v>
      </c>
      <c r="X20" s="113">
        <f>IF(ISBLANK(OUTPUT!J59)=TRUE," ",OUTPUT!J59)</f>
        <v>0.74761775268915642</v>
      </c>
      <c r="Y20" s="113">
        <f>IF(ISBLANK(OUTPUT!K59)=TRUE," ",OUTPUT!K59/100)</f>
        <v>0.47315006162868789</v>
      </c>
    </row>
    <row r="21" spans="19:25" x14ac:dyDescent="0.2">
      <c r="S21" s="128">
        <f>IF(ISBLANK(OUTPUT!A60)=TRUE," ",OUTPUT!A60)</f>
        <v>-13</v>
      </c>
      <c r="T21" s="129">
        <f>IF(ISBLANK(OUTPUT!C60)=TRUE," ",OUTPUT!C60/10)</f>
        <v>7.0380967319999996</v>
      </c>
      <c r="U21" s="130">
        <f>IF(ISBLANK(OUTPUT!G60)=TRUE," ",OUTPUT!G60)</f>
        <v>34.99</v>
      </c>
      <c r="V21" s="112">
        <f>IF(ISBLANK(OUTPUT!H60)=TRUE," ",OUTPUT!H60)</f>
        <v>0</v>
      </c>
      <c r="W21" s="112">
        <f>IF(ISBLANK(OUTPUT!I60)=TRUE," ",OUTPUT!I60)</f>
        <v>0</v>
      </c>
      <c r="X21" s="113">
        <f>IF(ISBLANK(OUTPUT!J60)=TRUE," ",OUTPUT!J60)</f>
        <v>0.76912906642490675</v>
      </c>
      <c r="Y21" s="113">
        <f>IF(ISBLANK(OUTPUT!K60)=TRUE," ",OUTPUT!K60/100)</f>
        <v>0.54132047688913465</v>
      </c>
    </row>
    <row r="22" spans="19:25" x14ac:dyDescent="0.2">
      <c r="S22" s="128">
        <f>IF(ISBLANK(OUTPUT!A61)=TRUE," ",OUTPUT!A61)</f>
        <v>-12</v>
      </c>
      <c r="T22" s="129">
        <f>IF(ISBLANK(OUTPUT!C61)=TRUE," ",OUTPUT!C61/10)</f>
        <v>8.4721411440000001</v>
      </c>
      <c r="U22" s="130">
        <f>IF(ISBLANK(OUTPUT!G61)=TRUE," ",OUTPUT!G61)</f>
        <v>34.99</v>
      </c>
      <c r="V22" s="112">
        <f>IF(ISBLANK(OUTPUT!H61)=TRUE," ",OUTPUT!H61)</f>
        <v>0</v>
      </c>
      <c r="W22" s="112">
        <f>IF(ISBLANK(OUTPUT!I61)=TRUE," ",OUTPUT!I61)</f>
        <v>0</v>
      </c>
      <c r="X22" s="113">
        <f>IF(ISBLANK(OUTPUT!J61)=TRUE," ",OUTPUT!J61)</f>
        <v>0.79160680064256239</v>
      </c>
      <c r="Y22" s="113">
        <f>IF(ISBLANK(OUTPUT!K61)=TRUE," ",OUTPUT!K61/100)</f>
        <v>0.67066045455940582</v>
      </c>
    </row>
    <row r="23" spans="19:25" x14ac:dyDescent="0.2">
      <c r="S23" s="128">
        <f>IF(ISBLANK(OUTPUT!A62)=TRUE," ",OUTPUT!A62)</f>
        <v>-11</v>
      </c>
      <c r="T23" s="129">
        <f>IF(ISBLANK(OUTPUT!C62)=TRUE," ",OUTPUT!C62/10)</f>
        <v>9.2078138280000008</v>
      </c>
      <c r="U23" s="130">
        <f>IF(ISBLANK(OUTPUT!G62)=TRUE," ",OUTPUT!G62)</f>
        <v>34.99</v>
      </c>
      <c r="V23" s="112">
        <f>IF(ISBLANK(OUTPUT!H62)=TRUE," ",OUTPUT!H62)</f>
        <v>0</v>
      </c>
      <c r="W23" s="112">
        <f>IF(ISBLANK(OUTPUT!I62)=TRUE," ",OUTPUT!I62)</f>
        <v>0</v>
      </c>
      <c r="X23" s="113">
        <f>IF(ISBLANK(OUTPUT!J62)=TRUE," ",OUTPUT!J62)</f>
        <v>0.81513653374473916</v>
      </c>
      <c r="Y23" s="113">
        <f>IF(ISBLANK(OUTPUT!K62)=TRUE," ",OUTPUT!K62/100)</f>
        <v>0.7505625447122799</v>
      </c>
    </row>
    <row r="24" spans="19:25" x14ac:dyDescent="0.2">
      <c r="S24" s="128">
        <f>IF(ISBLANK(OUTPUT!A63)=TRUE," ",OUTPUT!A63)</f>
        <v>-10</v>
      </c>
      <c r="T24" s="129">
        <f>IF(ISBLANK(OUTPUT!C63)=TRUE," ",OUTPUT!C63/10)</f>
        <v>9.8189911439999999</v>
      </c>
      <c r="U24" s="130">
        <f>IF(ISBLANK(OUTPUT!G63)=TRUE," ",OUTPUT!G63)</f>
        <v>34.99</v>
      </c>
      <c r="V24" s="112">
        <f>IF(ISBLANK(OUTPUT!H63)=TRUE," ",OUTPUT!H63)</f>
        <v>0</v>
      </c>
      <c r="W24" s="112">
        <f>IF(ISBLANK(OUTPUT!I63)=TRUE," ",OUTPUT!I63)</f>
        <v>0</v>
      </c>
      <c r="X24" s="113">
        <f>IF(ISBLANK(OUTPUT!J63)=TRUE," ",OUTPUT!J63)</f>
        <v>0.83981528004210315</v>
      </c>
      <c r="Y24" s="113">
        <f>IF(ISBLANK(OUTPUT!K63)=TRUE," ",OUTPUT!K63/100)</f>
        <v>0.8246138797329291</v>
      </c>
    </row>
    <row r="25" spans="19:25" x14ac:dyDescent="0.2">
      <c r="S25" s="128">
        <f>IF(ISBLANK(OUTPUT!A64)=TRUE," ",OUTPUT!A64)</f>
        <v>-9</v>
      </c>
      <c r="T25" s="129">
        <f>IF(ISBLANK(OUTPUT!C64)=TRUE," ",OUTPUT!C64/10)</f>
        <v>11.721120899999999</v>
      </c>
      <c r="U25" s="130">
        <f>IF(ISBLANK(OUTPUT!G64)=TRUE," ",OUTPUT!G64)</f>
        <v>34.99</v>
      </c>
      <c r="V25" s="112">
        <f>IF(ISBLANK(OUTPUT!H64)=TRUE," ",OUTPUT!H64)</f>
        <v>0</v>
      </c>
      <c r="W25" s="112">
        <f>IF(ISBLANK(OUTPUT!I64)=TRUE," ",OUTPUT!I64)</f>
        <v>0</v>
      </c>
      <c r="X25" s="113">
        <f>IF(ISBLANK(OUTPUT!J64)=TRUE," ",OUTPUT!J64)</f>
        <v>0.86575344598314874</v>
      </c>
      <c r="Y25" s="113">
        <f>IF(ISBLANK(OUTPUT!K64)=TRUE," ",OUTPUT!K64/100)</f>
        <v>1.0147600809960107</v>
      </c>
    </row>
    <row r="26" spans="19:25" x14ac:dyDescent="0.2">
      <c r="S26" s="128">
        <f>IF(ISBLANK(OUTPUT!A65)=TRUE," ",OUTPUT!A65)</f>
        <v>-8</v>
      </c>
      <c r="T26" s="129">
        <f>IF(ISBLANK(OUTPUT!C65)=TRUE," ",OUTPUT!C65/10)</f>
        <v>12.412996211999999</v>
      </c>
      <c r="U26" s="130">
        <f>IF(ISBLANK(OUTPUT!G65)=TRUE," ",OUTPUT!G65)</f>
        <v>34.99</v>
      </c>
      <c r="V26" s="112">
        <f>IF(ISBLANK(OUTPUT!H65)=TRUE," ",OUTPUT!H65)</f>
        <v>0</v>
      </c>
      <c r="W26" s="112">
        <f>IF(ISBLANK(OUTPUT!I65)=TRUE," ",OUTPUT!I65)</f>
        <v>0</v>
      </c>
      <c r="X26" s="113">
        <f>IF(ISBLANK(OUTPUT!J65)=TRUE," ",OUTPUT!J65)</f>
        <v>0.89307718405998404</v>
      </c>
      <c r="Y26" s="113">
        <f>IF(ISBLANK(OUTPUT!K65)=TRUE," ",OUTPUT!K65/100)</f>
        <v>1.1085763702760207</v>
      </c>
    </row>
    <row r="27" spans="19:25" x14ac:dyDescent="0.2">
      <c r="S27" s="128">
        <f>IF(ISBLANK(OUTPUT!A66)=TRUE," ",OUTPUT!A66)</f>
        <v>-7</v>
      </c>
      <c r="T27" s="129">
        <f>IF(ISBLANK(OUTPUT!C66)=TRUE," ",OUTPUT!C66/10)</f>
        <v>13.970520708</v>
      </c>
      <c r="U27" s="130">
        <f>IF(ISBLANK(OUTPUT!G66)=TRUE," ",OUTPUT!G66)</f>
        <v>34.99</v>
      </c>
      <c r="V27" s="112">
        <f>IF(ISBLANK(OUTPUT!H66)=TRUE," ",OUTPUT!H66)</f>
        <v>0</v>
      </c>
      <c r="W27" s="112">
        <f>IF(ISBLANK(OUTPUT!I66)=TRUE," ",OUTPUT!I66)</f>
        <v>0</v>
      </c>
      <c r="X27" s="113">
        <f>IF(ISBLANK(OUTPUT!J66)=TRUE," ",OUTPUT!J66)</f>
        <v>0.92193123736088323</v>
      </c>
      <c r="Y27" s="113">
        <f>IF(ISBLANK(OUTPUT!K66)=TRUE," ",OUTPUT!K66/100)</f>
        <v>1.2879859442902282</v>
      </c>
    </row>
    <row r="28" spans="19:25" x14ac:dyDescent="0.2">
      <c r="S28" s="128">
        <f>IF(ISBLANK(OUTPUT!A67)=TRUE," ",OUTPUT!A67)</f>
        <v>-6</v>
      </c>
      <c r="T28" s="129">
        <f>IF(ISBLANK(OUTPUT!C67)=TRUE," ",OUTPUT!C67/10)</f>
        <v>16.081972415999999</v>
      </c>
      <c r="U28" s="130">
        <f>IF(ISBLANK(OUTPUT!G67)=TRUE," ",OUTPUT!G67)</f>
        <v>34.99</v>
      </c>
      <c r="V28" s="112">
        <f>IF(ISBLANK(OUTPUT!H67)=TRUE," ",OUTPUT!H67)</f>
        <v>0</v>
      </c>
      <c r="W28" s="112">
        <f>IF(ISBLANK(OUTPUT!I67)=TRUE," ",OUTPUT!I67)</f>
        <v>0</v>
      </c>
      <c r="X28" s="113">
        <f>IF(ISBLANK(OUTPUT!J67)=TRUE," ",OUTPUT!J67)</f>
        <v>0.95248239232484488</v>
      </c>
      <c r="Y28" s="113">
        <f>IF(ISBLANK(OUTPUT!K67)=TRUE," ",OUTPUT!K67/100)</f>
        <v>1.5317795560093845</v>
      </c>
    </row>
    <row r="29" spans="19:25" x14ac:dyDescent="0.2">
      <c r="S29" s="128">
        <f>IF(ISBLANK(OUTPUT!A68)=TRUE," ",OUTPUT!A68)</f>
        <v>-5</v>
      </c>
      <c r="T29" s="129">
        <f>IF(ISBLANK(OUTPUT!C68)=TRUE," ",OUTPUT!C68/10)</f>
        <v>19.086479843999999</v>
      </c>
      <c r="U29" s="130">
        <f>IF(ISBLANK(OUTPUT!G68)=TRUE," ",OUTPUT!G68)</f>
        <v>34.99</v>
      </c>
      <c r="V29" s="112">
        <f>IF(ISBLANK(OUTPUT!H68)=TRUE," ",OUTPUT!H68)</f>
        <v>0</v>
      </c>
      <c r="W29" s="112">
        <f>IF(ISBLANK(OUTPUT!I68)=TRUE," ",OUTPUT!I68)</f>
        <v>0</v>
      </c>
      <c r="X29" s="113">
        <f>IF(ISBLANK(OUTPUT!J68)=TRUE," ",OUTPUT!J68)</f>
        <v>0.98492368911777017</v>
      </c>
      <c r="Y29" s="113">
        <f>IF(ISBLANK(OUTPUT!K68)=TRUE," ",OUTPUT!K68/100)</f>
        <v>1.879872614022444</v>
      </c>
    </row>
    <row r="30" spans="19:25" x14ac:dyDescent="0.2">
      <c r="S30" s="128">
        <f>IF(ISBLANK(OUTPUT!A69)=TRUE," ",OUTPUT!A69)</f>
        <v>-4</v>
      </c>
      <c r="T30" s="129">
        <f>IF(ISBLANK(OUTPUT!C69)=TRUE," ",OUTPUT!C69/10)</f>
        <v>21.058073772</v>
      </c>
      <c r="U30" s="130">
        <f>IF(ISBLANK(OUTPUT!G69)=TRUE," ",OUTPUT!G69)</f>
        <v>34.99</v>
      </c>
      <c r="V30" s="112">
        <f>IF(ISBLANK(OUTPUT!H69)=TRUE," ",OUTPUT!H69)</f>
        <v>0</v>
      </c>
      <c r="W30" s="112">
        <f>IF(ISBLANK(OUTPUT!I69)=TRUE," ",OUTPUT!I69)</f>
        <v>0</v>
      </c>
      <c r="X30" s="113">
        <f>IF(ISBLANK(OUTPUT!J69)=TRUE," ",OUTPUT!J69)</f>
        <v>1.0194795805914034</v>
      </c>
      <c r="Y30" s="113">
        <f>IF(ISBLANK(OUTPUT!K69)=TRUE," ",OUTPUT!K69/100)</f>
        <v>2.1468276217141393</v>
      </c>
    </row>
    <row r="31" spans="19:25" x14ac:dyDescent="0.2">
      <c r="S31" s="128">
        <f>IF(ISBLANK(OUTPUT!A70)=TRUE," ",OUTPUT!A70)</f>
        <v>-3</v>
      </c>
      <c r="T31" s="129">
        <f>IF(ISBLANK(OUTPUT!C70)=TRUE," ",OUTPUT!C70/10)</f>
        <v>23.658903756000001</v>
      </c>
      <c r="U31" s="130">
        <f>IF(ISBLANK(OUTPUT!G70)=TRUE," ",OUTPUT!G70)</f>
        <v>34.99</v>
      </c>
      <c r="V31" s="112">
        <f>IF(ISBLANK(OUTPUT!H70)=TRUE," ",OUTPUT!H70)</f>
        <v>0</v>
      </c>
      <c r="W31" s="112">
        <f>IF(ISBLANK(OUTPUT!I70)=TRUE," ",OUTPUT!I70)</f>
        <v>0</v>
      </c>
      <c r="X31" s="113">
        <f>IF(ISBLANK(OUTPUT!J70)=TRUE," ",OUTPUT!J70)</f>
        <v>1.056412285275298</v>
      </c>
      <c r="Y31" s="113">
        <f>IF(ISBLANK(OUTPUT!K70)=TRUE," ",OUTPUT!K70/100)</f>
        <v>2.4993556583984291</v>
      </c>
    </row>
    <row r="32" spans="19:25" x14ac:dyDescent="0.2">
      <c r="S32" s="128">
        <f>IF(ISBLANK(OUTPUT!A71)=TRUE," ",OUTPUT!A71)</f>
        <v>-2</v>
      </c>
      <c r="T32" s="129">
        <f>IF(ISBLANK(OUTPUT!C71)=TRUE," ",OUTPUT!C71/10)</f>
        <v>26.032430135999999</v>
      </c>
      <c r="U32" s="130">
        <f>IF(ISBLANK(OUTPUT!G71)=TRUE," ",OUTPUT!G71)</f>
        <v>34.99</v>
      </c>
      <c r="V32" s="112">
        <f>IF(ISBLANK(OUTPUT!H71)=TRUE," ",OUTPUT!H71)</f>
        <v>0</v>
      </c>
      <c r="W32" s="112">
        <f>IF(ISBLANK(OUTPUT!I71)=TRUE," ",OUTPUT!I71)</f>
        <v>0</v>
      </c>
      <c r="X32" s="113">
        <f>IF(ISBLANK(OUTPUT!J71)=TRUE," ",OUTPUT!J71)</f>
        <v>1.0960296517826711</v>
      </c>
      <c r="Y32" s="113">
        <f>IF(ISBLANK(OUTPUT!K71)=TRUE," ",OUTPUT!K71/100)</f>
        <v>2.8532315337016798</v>
      </c>
    </row>
    <row r="33" spans="19:25" x14ac:dyDescent="0.2">
      <c r="S33" s="128">
        <f>IF(ISBLANK(OUTPUT!A72)=TRUE," ",OUTPUT!A72)</f>
        <v>-1</v>
      </c>
      <c r="T33" s="129">
        <f>IF(ISBLANK(OUTPUT!C72)=TRUE," ",OUTPUT!C72/10)</f>
        <v>29.013443244000001</v>
      </c>
      <c r="U33" s="130">
        <f>IF(ISBLANK(OUTPUT!G72)=TRUE," ",OUTPUT!G72)</f>
        <v>34.99</v>
      </c>
      <c r="V33" s="112">
        <f>IF(ISBLANK(OUTPUT!H72)=TRUE," ",OUTPUT!H72)</f>
        <v>0</v>
      </c>
      <c r="W33" s="112">
        <f>IF(ISBLANK(OUTPUT!I72)=TRUE," ",OUTPUT!I72)</f>
        <v>0</v>
      </c>
      <c r="X33" s="113">
        <f>IF(ISBLANK(OUTPUT!J72)=TRUE," ",OUTPUT!J72)</f>
        <v>1.1386949476049772</v>
      </c>
      <c r="Y33" s="113">
        <f>IF(ISBLANK(OUTPUT!K72)=TRUE," ",OUTPUT!K72/100)</f>
        <v>3.3037461234566559</v>
      </c>
    </row>
    <row r="34" spans="19:25" x14ac:dyDescent="0.2">
      <c r="S34" s="128">
        <f>IF(ISBLANK(OUTPUT!A73)=TRUE," ",OUTPUT!A73)</f>
        <v>0</v>
      </c>
      <c r="T34" s="129">
        <f>IF(ISBLANK(OUTPUT!C73)=TRUE," ",OUTPUT!C73/10)</f>
        <v>36.803472971999994</v>
      </c>
      <c r="U34" s="130">
        <f>IF(ISBLANK(OUTPUT!G73)=TRUE," ",OUTPUT!G73)</f>
        <v>34.99</v>
      </c>
      <c r="V34" s="112">
        <f>IF(ISBLANK(OUTPUT!H73)=TRUE," ",OUTPUT!H73)</f>
        <v>0</v>
      </c>
      <c r="W34" s="112">
        <f>IF(ISBLANK(OUTPUT!I73)=TRUE," ",OUTPUT!I73)</f>
        <v>0</v>
      </c>
      <c r="X34" s="113">
        <f>IF(ISBLANK(OUTPUT!J73)=TRUE," ",OUTPUT!J73)</f>
        <v>1.1848391132103862</v>
      </c>
      <c r="Y34" s="113">
        <f>IF(ISBLANK(OUTPUT!K73)=TRUE," ",OUTPUT!K73/100)</f>
        <v>4.3606194279206889</v>
      </c>
    </row>
    <row r="35" spans="19:25" x14ac:dyDescent="0.2">
      <c r="S35" s="128">
        <f>IF(ISBLANK(OUTPUT!A74)=TRUE," ",OUTPUT!A74)</f>
        <v>1</v>
      </c>
      <c r="T35" s="129">
        <f>IF(ISBLANK(OUTPUT!C74)=TRUE," ",OUTPUT!C74/10)</f>
        <v>43.453274820000004</v>
      </c>
      <c r="U35" s="130">
        <f>IF(ISBLANK(OUTPUT!G74)=TRUE," ",OUTPUT!G74)</f>
        <v>34.99</v>
      </c>
      <c r="V35" s="112">
        <f>IF(ISBLANK(OUTPUT!H74)=TRUE," ",OUTPUT!H74)</f>
        <v>0</v>
      </c>
      <c r="W35" s="112">
        <f>IF(ISBLANK(OUTPUT!I74)=TRUE," ",OUTPUT!I74)</f>
        <v>0</v>
      </c>
      <c r="X35" s="113">
        <f>IF(ISBLANK(OUTPUT!J74)=TRUE," ",OUTPUT!J74)</f>
        <v>1.2349761948668019</v>
      </c>
      <c r="Y35" s="113">
        <f>IF(ISBLANK(OUTPUT!K74)=TRUE," ",OUTPUT!K74/100)</f>
        <v>5.3663759991705016</v>
      </c>
    </row>
    <row r="36" spans="19:25" x14ac:dyDescent="0.2">
      <c r="S36" s="128">
        <f>IF(ISBLANK(OUTPUT!A75)=TRUE," ",OUTPUT!A75)</f>
        <v>2</v>
      </c>
      <c r="T36" s="129">
        <f>IF(ISBLANK(OUTPUT!C75)=TRUE," ",OUTPUT!C75/10)</f>
        <v>35.729872776000001</v>
      </c>
      <c r="U36" s="130">
        <f>IF(ISBLANK(OUTPUT!G75)=TRUE," ",OUTPUT!G75)</f>
        <v>34.99</v>
      </c>
      <c r="V36" s="112">
        <f>IF(ISBLANK(OUTPUT!H75)=TRUE," ",OUTPUT!H75)</f>
        <v>0</v>
      </c>
      <c r="W36" s="112">
        <f>IF(ISBLANK(OUTPUT!I75)=TRUE," ",OUTPUT!I75)</f>
        <v>0</v>
      </c>
      <c r="X36" s="113">
        <f>IF(ISBLANK(OUTPUT!J75)=TRUE," ",OUTPUT!J75)</f>
        <v>1.2897229040271645</v>
      </c>
      <c r="Y36" s="113">
        <f>IF(ISBLANK(OUTPUT!K75)=TRUE," ",OUTPUT!K75/100)</f>
        <v>4.6081635277183839</v>
      </c>
    </row>
    <row r="37" spans="19:25" x14ac:dyDescent="0.2">
      <c r="S37" s="128">
        <f>IF(ISBLANK(OUTPUT!A76)=TRUE," ",OUTPUT!A76)</f>
        <v>3</v>
      </c>
      <c r="T37" s="129">
        <f>IF(ISBLANK(OUTPUT!C76)=TRUE," ",OUTPUT!C76/10)</f>
        <v>27.342863063999999</v>
      </c>
      <c r="U37" s="130">
        <f>IF(ISBLANK(OUTPUT!G76)=TRUE," ",OUTPUT!G76)</f>
        <v>34.99</v>
      </c>
      <c r="V37" s="112">
        <f>IF(ISBLANK(OUTPUT!H76)=TRUE," ",OUTPUT!H76)</f>
        <v>0</v>
      </c>
      <c r="W37" s="112">
        <f>IF(ISBLANK(OUTPUT!I76)=TRUE," ",OUTPUT!I76)</f>
        <v>0</v>
      </c>
      <c r="X37" s="113">
        <f>IF(ISBLANK(OUTPUT!J76)=TRUE," ",OUTPUT!J76)</f>
        <v>1.3498235722979179</v>
      </c>
      <c r="Y37" s="113">
        <f>IF(ISBLANK(OUTPUT!K76)=TRUE," ",OUTPUT!K76/100)</f>
        <v>3.6908041097901272</v>
      </c>
    </row>
    <row r="38" spans="19:25" x14ac:dyDescent="0.2">
      <c r="S38" s="128">
        <f>IF(ISBLANK(OUTPUT!A77)=TRUE," ",OUTPUT!A77)</f>
        <v>4</v>
      </c>
      <c r="T38" s="129">
        <f>IF(ISBLANK(OUTPUT!C77)=TRUE," ",OUTPUT!C77/10)</f>
        <v>24.350342820000002</v>
      </c>
      <c r="U38" s="130">
        <f>IF(ISBLANK(OUTPUT!G77)=TRUE," ",OUTPUT!G77)</f>
        <v>34.99</v>
      </c>
      <c r="V38" s="112">
        <f>IF(ISBLANK(OUTPUT!H77)=TRUE," ",OUTPUT!H77)</f>
        <v>0</v>
      </c>
      <c r="W38" s="112">
        <f>IF(ISBLANK(OUTPUT!I77)=TRUE," ",OUTPUT!I77)</f>
        <v>0</v>
      </c>
      <c r="X38" s="113">
        <f>IF(ISBLANK(OUTPUT!J77)=TRUE," ",OUTPUT!J77)</f>
        <v>1.4161822149232239</v>
      </c>
      <c r="Y38" s="113">
        <f>IF(ISBLANK(OUTPUT!K77)=TRUE," ",OUTPUT!K77/100)</f>
        <v>3.4484522428967428</v>
      </c>
    </row>
    <row r="39" spans="19:25" x14ac:dyDescent="0.2">
      <c r="S39" s="128">
        <f>IF(ISBLANK(OUTPUT!A78)=TRUE," ",OUTPUT!A78)</f>
        <v>5</v>
      </c>
      <c r="T39" s="129">
        <f>IF(ISBLANK(OUTPUT!C78)=TRUE," ",OUTPUT!C78/10)</f>
        <v>22.750658196</v>
      </c>
      <c r="U39" s="130">
        <f>IF(ISBLANK(OUTPUT!G78)=TRUE," ",OUTPUT!G78)</f>
        <v>34.99</v>
      </c>
      <c r="V39" s="112">
        <f>IF(ISBLANK(OUTPUT!H78)=TRUE," ",OUTPUT!H78)</f>
        <v>0</v>
      </c>
      <c r="W39" s="112">
        <f>IF(ISBLANK(OUTPUT!I78)=TRUE," ",OUTPUT!I78)</f>
        <v>0</v>
      </c>
      <c r="X39" s="113">
        <f>IF(ISBLANK(OUTPUT!J78)=TRUE," ",OUTPUT!J78)</f>
        <v>1.4899040349330506</v>
      </c>
      <c r="Y39" s="113">
        <f>IF(ISBLANK(OUTPUT!K78)=TRUE," ",OUTPUT!K78/100)</f>
        <v>3.3896297443603078</v>
      </c>
    </row>
    <row r="40" spans="19:25" x14ac:dyDescent="0.2">
      <c r="S40" s="128">
        <f>IF(ISBLANK(OUTPUT!A79)=TRUE," ",OUTPUT!A79)</f>
        <v>6</v>
      </c>
      <c r="T40" s="129">
        <f>IF(ISBLANK(OUTPUT!C79)=TRUE," ",OUTPUT!C79/10)</f>
        <v>21.661617623999998</v>
      </c>
      <c r="U40" s="130">
        <f>IF(ISBLANK(OUTPUT!G79)=TRUE," ",OUTPUT!G79)</f>
        <v>34.99</v>
      </c>
      <c r="V40" s="112">
        <f>IF(ISBLANK(OUTPUT!H79)=TRUE," ",OUTPUT!H79)</f>
        <v>0</v>
      </c>
      <c r="W40" s="112">
        <f>IF(ISBLANK(OUTPUT!I79)=TRUE," ",OUTPUT!I79)</f>
        <v>0</v>
      </c>
      <c r="X40" s="113">
        <f>IF(ISBLANK(OUTPUT!J79)=TRUE," ",OUTPUT!J79)</f>
        <v>1.5723495723318537</v>
      </c>
      <c r="Y40" s="113">
        <f>IF(ISBLANK(OUTPUT!K79)=TRUE," ",OUTPUT!K79/100)</f>
        <v>3.405963520711254</v>
      </c>
    </row>
    <row r="41" spans="19:25" x14ac:dyDescent="0.2">
      <c r="S41" s="128">
        <f>IF(ISBLANK(OUTPUT!A80)=TRUE," ",OUTPUT!A80)</f>
        <v>7</v>
      </c>
      <c r="T41" s="129">
        <f>IF(ISBLANK(OUTPUT!C80)=TRUE," ",OUTPUT!C80/10)</f>
        <v>21.731157132</v>
      </c>
      <c r="U41" s="130">
        <f>IF(ISBLANK(OUTPUT!G80)=TRUE," ",OUTPUT!G80)</f>
        <v>34.99</v>
      </c>
      <c r="V41" s="112">
        <f>IF(ISBLANK(OUTPUT!H80)=TRUE," ",OUTPUT!H80)</f>
        <v>0</v>
      </c>
      <c r="W41" s="112">
        <f>IF(ISBLANK(OUTPUT!I80)=TRUE," ",OUTPUT!I80)</f>
        <v>0</v>
      </c>
      <c r="X41" s="113">
        <f>IF(ISBLANK(OUTPUT!J80)=TRUE," ",OUTPUT!J80)</f>
        <v>1.6652059441479823</v>
      </c>
      <c r="Y41" s="113">
        <f>IF(ISBLANK(OUTPUT!K80)=TRUE," ",OUTPUT!K80/100)</f>
        <v>3.618685202942022</v>
      </c>
    </row>
    <row r="42" spans="19:25" x14ac:dyDescent="0.2">
      <c r="S42" s="128">
        <f>IF(ISBLANK(OUTPUT!A81)=TRUE," ",OUTPUT!A81)</f>
        <v>8</v>
      </c>
      <c r="T42" s="129">
        <f>IF(ISBLANK(OUTPUT!C81)=TRUE," ",OUTPUT!C81/10)</f>
        <v>21.83025726</v>
      </c>
      <c r="U42" s="130">
        <f>IF(ISBLANK(OUTPUT!G81)=TRUE," ",OUTPUT!G81)</f>
        <v>34.99</v>
      </c>
      <c r="V42" s="112">
        <f>IF(ISBLANK(OUTPUT!H81)=TRUE," ",OUTPUT!H81)</f>
        <v>0</v>
      </c>
      <c r="W42" s="112">
        <f>IF(ISBLANK(OUTPUT!I81)=TRUE," ",OUTPUT!I81)</f>
        <v>0</v>
      </c>
      <c r="X42" s="113">
        <f>IF(ISBLANK(OUTPUT!J81)=TRUE," ",OUTPUT!J81)</f>
        <v>1.7705814077451134</v>
      </c>
      <c r="Y42" s="113">
        <f>IF(ISBLANK(OUTPUT!K81)=TRUE," ",OUTPUT!K81/100)</f>
        <v>3.8652247630848784</v>
      </c>
    </row>
    <row r="43" spans="19:25" x14ac:dyDescent="0.2">
      <c r="S43" s="128">
        <f>IF(ISBLANK(OUTPUT!A82)=TRUE," ",OUTPUT!A82)</f>
        <v>9</v>
      </c>
      <c r="T43" s="129">
        <f>IF(ISBLANK(OUTPUT!C82)=TRUE," ",OUTPUT!C82/10)</f>
        <v>23.532299856000002</v>
      </c>
      <c r="U43" s="130">
        <f>IF(ISBLANK(OUTPUT!G82)=TRUE," ",OUTPUT!G82)</f>
        <v>34.99</v>
      </c>
      <c r="V43" s="112">
        <f>IF(ISBLANK(OUTPUT!H82)=TRUE," ",OUTPUT!H82)</f>
        <v>0</v>
      </c>
      <c r="W43" s="112">
        <f>IF(ISBLANK(OUTPUT!I82)=TRUE," ",OUTPUT!I82)</f>
        <v>0</v>
      </c>
      <c r="X43" s="113">
        <f>IF(ISBLANK(OUTPUT!J82)=TRUE," ",OUTPUT!J82)</f>
        <v>1.8911320813861445</v>
      </c>
      <c r="Y43" s="113">
        <f>IF(ISBLANK(OUTPUT!K82)=TRUE," ",OUTPUT!K82/100)</f>
        <v>4.4502687206480145</v>
      </c>
    </row>
    <row r="44" spans="19:25" x14ac:dyDescent="0.2">
      <c r="S44" s="128">
        <f>IF(ISBLANK(OUTPUT!A83)=TRUE," ",OUTPUT!A83)</f>
        <v>10</v>
      </c>
      <c r="T44" s="129">
        <f>IF(ISBLANK(OUTPUT!C83)=TRUE," ",OUTPUT!C83/10)</f>
        <v>24.600008076000002</v>
      </c>
      <c r="U44" s="130">
        <f>IF(ISBLANK(OUTPUT!G83)=TRUE," ",OUTPUT!G83)</f>
        <v>34.99</v>
      </c>
      <c r="V44" s="112">
        <f>IF(ISBLANK(OUTPUT!H83)=TRUE," ",OUTPUT!H83)</f>
        <v>0</v>
      </c>
      <c r="W44" s="112">
        <f>IF(ISBLANK(OUTPUT!I83)=TRUE," ",OUTPUT!I83)</f>
        <v>0</v>
      </c>
      <c r="X44" s="113">
        <f>IF(ISBLANK(OUTPUT!J83)=TRUE," ",OUTPUT!J83)</f>
        <v>2.0302334924913286</v>
      </c>
      <c r="Y44" s="113">
        <f>IF(ISBLANK(OUTPUT!K83)=TRUE," ",OUTPUT!K83/100)</f>
        <v>4.9943760311452365</v>
      </c>
    </row>
    <row r="45" spans="19:25" x14ac:dyDescent="0.2">
      <c r="S45" s="128">
        <f>IF(ISBLANK(OUTPUT!A84)=TRUE," ",OUTPUT!A84)</f>
        <v>11</v>
      </c>
      <c r="T45" s="129">
        <f>IF(ISBLANK(OUTPUT!C84)=TRUE," ",OUTPUT!C84/10)</f>
        <v>25.427675651999998</v>
      </c>
      <c r="U45" s="130">
        <f>IF(ISBLANK(OUTPUT!G84)=TRUE," ",OUTPUT!G84)</f>
        <v>34.99</v>
      </c>
      <c r="V45" s="112">
        <f>IF(ISBLANK(OUTPUT!H84)=TRUE," ",OUTPUT!H84)</f>
        <v>0</v>
      </c>
      <c r="W45" s="112">
        <f>IF(ISBLANK(OUTPUT!I84)=TRUE," ",OUTPUT!I84)</f>
        <v>0</v>
      </c>
      <c r="X45" s="113">
        <f>IF(ISBLANK(OUTPUT!J84)=TRUE," ",OUTPUT!J84)</f>
        <v>2.1922153584534922</v>
      </c>
      <c r="Y45" s="113">
        <f>IF(ISBLANK(OUTPUT!K84)=TRUE," ",OUTPUT!K84/100)</f>
        <v>5.5742941094088314</v>
      </c>
    </row>
    <row r="46" spans="19:25" x14ac:dyDescent="0.2">
      <c r="S46" s="128">
        <f>IF(ISBLANK(OUTPUT!A85)=TRUE," ",OUTPUT!A85)</f>
        <v>12</v>
      </c>
      <c r="T46" s="129">
        <f>IF(ISBLANK(OUTPUT!C85)=TRUE," ",OUTPUT!C85/10)</f>
        <v>27.183342587999999</v>
      </c>
      <c r="U46" s="130">
        <f>IF(ISBLANK(OUTPUT!G85)=TRUE," ",OUTPUT!G85)</f>
        <v>34.99</v>
      </c>
      <c r="V46" s="112">
        <f>IF(ISBLANK(OUTPUT!H85)=TRUE," ",OUTPUT!H85)</f>
        <v>0</v>
      </c>
      <c r="W46" s="112">
        <f>IF(ISBLANK(OUTPUT!I85)=TRUE," ",OUTPUT!I85)</f>
        <v>0</v>
      </c>
      <c r="X46" s="113">
        <f>IF(ISBLANK(OUTPUT!J85)=TRUE," ",OUTPUT!J85)</f>
        <v>2.3826867016278124</v>
      </c>
      <c r="Y46" s="113">
        <f>IF(ISBLANK(OUTPUT!K85)=TRUE," ",OUTPUT!K85/100)</f>
        <v>6.4769388890220565</v>
      </c>
    </row>
    <row r="47" spans="19:25" x14ac:dyDescent="0.2">
      <c r="S47" s="128">
        <f>IF(ISBLANK(OUTPUT!A86)=TRUE," ",OUTPUT!A86)</f>
        <v>13</v>
      </c>
      <c r="T47" s="129">
        <f>IF(ISBLANK(OUTPUT!C86)=TRUE," ",OUTPUT!C86/10)</f>
        <v>27.678931704</v>
      </c>
      <c r="U47" s="130">
        <f>IF(ISBLANK(OUTPUT!G86)=TRUE," ",OUTPUT!G86)</f>
        <v>34.99</v>
      </c>
      <c r="V47" s="112">
        <f>IF(ISBLANK(OUTPUT!H86)=TRUE," ",OUTPUT!H86)</f>
        <v>0</v>
      </c>
      <c r="W47" s="112">
        <f>IF(ISBLANK(OUTPUT!I86)=TRUE," ",OUTPUT!I86)</f>
        <v>0</v>
      </c>
      <c r="X47" s="113">
        <f>IF(ISBLANK(OUTPUT!J86)=TRUE," ",OUTPUT!J86)</f>
        <v>2.6089917976071546</v>
      </c>
      <c r="Y47" s="113">
        <f>IF(ISBLANK(OUTPUT!K86)=TRUE," ",OUTPUT!K86/100)</f>
        <v>7.2214105782264628</v>
      </c>
    </row>
    <row r="48" spans="19:25" x14ac:dyDescent="0.2">
      <c r="S48" s="128">
        <f>IF(ISBLANK(OUTPUT!A87)=TRUE," ",OUTPUT!A87)</f>
        <v>14</v>
      </c>
      <c r="T48" s="129">
        <f>IF(ISBLANK(OUTPUT!C87)=TRUE," ",OUTPUT!C87/10)</f>
        <v>28.063328388000002</v>
      </c>
      <c r="U48" s="130">
        <f>IF(ISBLANK(OUTPUT!G87)=TRUE," ",OUTPUT!G87)</f>
        <v>34.99</v>
      </c>
      <c r="V48" s="112">
        <f>IF(ISBLANK(OUTPUT!H87)=TRUE," ",OUTPUT!H87)</f>
        <v>0</v>
      </c>
      <c r="W48" s="112">
        <f>IF(ISBLANK(OUTPUT!I87)=TRUE," ",OUTPUT!I87)</f>
        <v>0</v>
      </c>
      <c r="X48" s="113">
        <f>IF(ISBLANK(OUTPUT!J87)=TRUE," ",OUTPUT!J87)</f>
        <v>2.8808584472417516</v>
      </c>
      <c r="Y48" s="113">
        <f>IF(ISBLANK(OUTPUT!K87)=TRUE," ",OUTPUT!K87/100)</f>
        <v>8.0846476644289051</v>
      </c>
    </row>
    <row r="49" spans="19:25" x14ac:dyDescent="0.2">
      <c r="S49" s="128">
        <f>IF(ISBLANK(OUTPUT!A88)=TRUE," ",OUTPUT!A88)</f>
        <v>15</v>
      </c>
      <c r="T49" s="129">
        <f>IF(ISBLANK(OUTPUT!C88)=TRUE," ",OUTPUT!C88/10)</f>
        <v>27.787809743999997</v>
      </c>
      <c r="U49" s="130">
        <f>IF(ISBLANK(OUTPUT!G88)=TRUE," ",OUTPUT!G88)</f>
        <v>34.99</v>
      </c>
      <c r="V49" s="112">
        <f>IF(ISBLANK(OUTPUT!H88)=TRUE," ",OUTPUT!H88)</f>
        <v>0</v>
      </c>
      <c r="W49" s="112">
        <f>IF(ISBLANK(OUTPUT!I88)=TRUE," ",OUTPUT!I88)</f>
        <v>0</v>
      </c>
      <c r="X49" s="113">
        <f>IF(ISBLANK(OUTPUT!J88)=TRUE," ",OUTPUT!J88)</f>
        <v>3.2113335617645364</v>
      </c>
      <c r="Y49" s="113">
        <f>IF(ISBLANK(OUTPUT!K88)=TRUE," ",OUTPUT!K88/100)</f>
        <v>8.9235926038834812</v>
      </c>
    </row>
    <row r="50" spans="19:25" x14ac:dyDescent="0.2">
      <c r="S50" s="128">
        <f>IF(ISBLANK(OUTPUT!A89)=TRUE," ",OUTPUT!A89)</f>
        <v>16</v>
      </c>
      <c r="T50" s="129">
        <f>IF(ISBLANK(OUTPUT!C89)=TRUE," ",OUTPUT!C89/10)</f>
        <v>26.9368248</v>
      </c>
      <c r="U50" s="130">
        <f>IF(ISBLANK(OUTPUT!G89)=TRUE," ",OUTPUT!G89)</f>
        <v>34.99</v>
      </c>
      <c r="V50" s="112">
        <f>IF(ISBLANK(OUTPUT!H89)=TRUE," ",OUTPUT!H89)</f>
        <v>0</v>
      </c>
      <c r="W50" s="112">
        <f>IF(ISBLANK(OUTPUT!I89)=TRUE," ",OUTPUT!I89)</f>
        <v>0</v>
      </c>
      <c r="X50" s="113">
        <f>IF(ISBLANK(OUTPUT!J89)=TRUE," ",OUTPUT!J89)</f>
        <v>3.6181555886981078</v>
      </c>
      <c r="Y50" s="113">
        <f>IF(ISBLANK(OUTPUT!K89)=TRUE," ",OUTPUT!K89/100)</f>
        <v>9.7461623191901783</v>
      </c>
    </row>
    <row r="51" spans="19:25" x14ac:dyDescent="0.2">
      <c r="S51" s="128">
        <f>IF(ISBLANK(OUTPUT!A90)=TRUE," ",OUTPUT!A90)</f>
        <v>17</v>
      </c>
      <c r="T51" s="129">
        <f>IF(ISBLANK(OUTPUT!C90)=TRUE," ",OUTPUT!C90/10)</f>
        <v>25.805342904000003</v>
      </c>
      <c r="U51" s="130">
        <f>IF(ISBLANK(OUTPUT!G90)=TRUE," ",OUTPUT!G90)</f>
        <v>34.99</v>
      </c>
      <c r="V51" s="112">
        <f>IF(ISBLANK(OUTPUT!H90)=TRUE," ",OUTPUT!H90)</f>
        <v>0</v>
      </c>
      <c r="W51" s="112">
        <f>IF(ISBLANK(OUTPUT!I90)=TRUE," ",OUTPUT!I90)</f>
        <v>0</v>
      </c>
      <c r="X51" s="113">
        <f>IF(ISBLANK(OUTPUT!J90)=TRUE," ",OUTPUT!J90)</f>
        <v>4.1258040593435696</v>
      </c>
      <c r="Y51" s="113">
        <f>IF(ISBLANK(OUTPUT!K90)=TRUE," ",OUTPUT!K90/100)</f>
        <v>10.646778850607598</v>
      </c>
    </row>
    <row r="52" spans="19:25" x14ac:dyDescent="0.2">
      <c r="S52" s="128">
        <f>IF(ISBLANK(OUTPUT!A91)=TRUE," ",OUTPUT!A91)</f>
        <v>18</v>
      </c>
      <c r="T52" s="129">
        <f>IF(ISBLANK(OUTPUT!C91)=TRUE," ",OUTPUT!C91/10)</f>
        <v>23.631698700000001</v>
      </c>
      <c r="U52" s="130">
        <f>IF(ISBLANK(OUTPUT!G91)=TRUE," ",OUTPUT!G91)</f>
        <v>34.99</v>
      </c>
      <c r="V52" s="112">
        <f>IF(ISBLANK(OUTPUT!H91)=TRUE," ",OUTPUT!H91)</f>
        <v>0</v>
      </c>
      <c r="W52" s="112">
        <f>IF(ISBLANK(OUTPUT!I91)=TRUE," ",OUTPUT!I91)</f>
        <v>0</v>
      </c>
      <c r="X52" s="113">
        <f>IF(ISBLANK(OUTPUT!J91)=TRUE," ",OUTPUT!J91)</f>
        <v>4.7686212202988632</v>
      </c>
      <c r="Y52" s="113">
        <f>IF(ISBLANK(OUTPUT!K91)=TRUE," ",OUTPUT!K91/100)</f>
        <v>11.269061989252904</v>
      </c>
    </row>
    <row r="53" spans="19:25" x14ac:dyDescent="0.2">
      <c r="S53" s="128">
        <f>IF(ISBLANK(OUTPUT!A92)=TRUE," ",OUTPUT!A92)</f>
        <v>19</v>
      </c>
      <c r="T53" s="129">
        <f>IF(ISBLANK(OUTPUT!C92)=TRUE," ",OUTPUT!C92/10)</f>
        <v>21.601268232000002</v>
      </c>
      <c r="U53" s="130">
        <f>IF(ISBLANK(OUTPUT!G92)=TRUE," ",OUTPUT!G92)</f>
        <v>34.99</v>
      </c>
      <c r="V53" s="112">
        <f>IF(ISBLANK(OUTPUT!H92)=TRUE," ",OUTPUT!H92)</f>
        <v>0</v>
      </c>
      <c r="W53" s="112">
        <f>IF(ISBLANK(OUTPUT!I92)=TRUE," ",OUTPUT!I92)</f>
        <v>0</v>
      </c>
      <c r="X53" s="113">
        <f>IF(ISBLANK(OUTPUT!J92)=TRUE," ",OUTPUT!J92)</f>
        <v>5.5956714240047312</v>
      </c>
      <c r="Y53" s="113">
        <f>IF(ISBLANK(OUTPUT!K92)=TRUE," ",OUTPUT!K92/100)</f>
        <v>12.087359936806358</v>
      </c>
    </row>
    <row r="54" spans="19:25" x14ac:dyDescent="0.2">
      <c r="S54" s="128">
        <f>IF(ISBLANK(OUTPUT!A93)=TRUE," ",OUTPUT!A93)</f>
        <v>20</v>
      </c>
      <c r="T54" s="129">
        <f>IF(ISBLANK(OUTPUT!C93)=TRUE," ",OUTPUT!C93/10)</f>
        <v>18.55555464</v>
      </c>
      <c r="U54" s="130">
        <f>IF(ISBLANK(OUTPUT!G93)=TRUE," ",OUTPUT!G93)</f>
        <v>34.99</v>
      </c>
      <c r="V54" s="112">
        <f>IF(ISBLANK(OUTPUT!H93)=TRUE," ",OUTPUT!H93)</f>
        <v>0</v>
      </c>
      <c r="W54" s="112">
        <f>IF(ISBLANK(OUTPUT!I93)=TRUE," ",OUTPUT!I93)</f>
        <v>0</v>
      </c>
      <c r="X54" s="113">
        <f>IF(ISBLANK(OUTPUT!J93)=TRUE," ",OUTPUT!J93)</f>
        <v>6.6784918468388446</v>
      </c>
      <c r="Y54" s="113">
        <f>IF(ISBLANK(OUTPUT!K93)=TRUE," ",OUTPUT!K93/100)</f>
        <v>12.392312037681268</v>
      </c>
    </row>
    <row r="55" spans="19:25" x14ac:dyDescent="0.2">
      <c r="S55" s="128">
        <f>IF(ISBLANK(OUTPUT!A94)=TRUE," ",OUTPUT!A94)</f>
        <v>21</v>
      </c>
      <c r="T55" s="129">
        <f>IF(ISBLANK(OUTPUT!C94)=TRUE," ",OUTPUT!C94/10)</f>
        <v>16.070992631999999</v>
      </c>
      <c r="U55" s="130">
        <f>IF(ISBLANK(OUTPUT!G94)=TRUE," ",OUTPUT!G94)</f>
        <v>34.99</v>
      </c>
      <c r="V55" s="112">
        <f>IF(ISBLANK(OUTPUT!H94)=TRUE," ",OUTPUT!H94)</f>
        <v>0</v>
      </c>
      <c r="W55" s="112">
        <f>IF(ISBLANK(OUTPUT!I94)=TRUE," ",OUTPUT!I94)</f>
        <v>0</v>
      </c>
      <c r="X55" s="113">
        <f>IF(ISBLANK(OUTPUT!J94)=TRUE," ",OUTPUT!J94)</f>
        <v>8.1237966897843705</v>
      </c>
      <c r="Y55" s="113">
        <f>IF(ISBLANK(OUTPUT!K94)=TRUE," ",OUTPUT!K94/100)</f>
        <v>13.055747674539059</v>
      </c>
    </row>
    <row r="56" spans="19:25" x14ac:dyDescent="0.2">
      <c r="S56" s="128">
        <f>IF(ISBLANK(OUTPUT!A95)=TRUE," ",OUTPUT!A95)</f>
        <v>22</v>
      </c>
      <c r="T56" s="129">
        <f>IF(ISBLANK(OUTPUT!C95)=TRUE," ",OUTPUT!C95/10)</f>
        <v>13.616537868</v>
      </c>
      <c r="U56" s="130">
        <f>IF(ISBLANK(OUTPUT!G95)=TRUE," ",OUTPUT!G95)</f>
        <v>34.99</v>
      </c>
      <c r="V56" s="112">
        <f>IF(ISBLANK(OUTPUT!H95)=TRUE," ",OUTPUT!H95)</f>
        <v>0</v>
      </c>
      <c r="W56" s="112">
        <f>IF(ISBLANK(OUTPUT!I95)=TRUE," ",OUTPUT!I95)</f>
        <v>0</v>
      </c>
      <c r="X56" s="113">
        <f>IF(ISBLANK(OUTPUT!J95)=TRUE," ",OUTPUT!J95)</f>
        <v>10.094952472391562</v>
      </c>
      <c r="Y56" s="113">
        <f>IF(ISBLANK(OUTPUT!K95)=TRUE," ",OUTPUT!K95/100)</f>
        <v>13.745830261597991</v>
      </c>
    </row>
    <row r="57" spans="19:25" x14ac:dyDescent="0.2">
      <c r="S57" s="128">
        <f>IF(ISBLANK(OUTPUT!A96)=TRUE," ",OUTPUT!A96)</f>
        <v>23</v>
      </c>
      <c r="T57" s="129">
        <f>IF(ISBLANK(OUTPUT!C96)=TRUE," ",OUTPUT!C96/10)</f>
        <v>11.701655304000001</v>
      </c>
      <c r="U57" s="130">
        <f>IF(ISBLANK(OUTPUT!G96)=TRUE," ",OUTPUT!G96)</f>
        <v>34.99</v>
      </c>
      <c r="V57" s="112">
        <f>IF(ISBLANK(OUTPUT!H96)=TRUE," ",OUTPUT!H96)</f>
        <v>0</v>
      </c>
      <c r="W57" s="112">
        <f>IF(ISBLANK(OUTPUT!I96)=TRUE," ",OUTPUT!I96)</f>
        <v>0</v>
      </c>
      <c r="X57" s="113">
        <f>IF(ISBLANK(OUTPUT!J96)=TRUE," ",OUTPUT!J96)</f>
        <v>12.849578025469444</v>
      </c>
      <c r="Y57" s="113">
        <f>IF(ISBLANK(OUTPUT!K96)=TRUE," ",OUTPUT!K96/100)</f>
        <v>15.036133285589637</v>
      </c>
    </row>
    <row r="58" spans="19:25" x14ac:dyDescent="0.2">
      <c r="S58" s="128">
        <f>IF(ISBLANK(OUTPUT!A97)=TRUE," ",OUTPUT!A97)</f>
        <v>24</v>
      </c>
      <c r="T58" s="129">
        <f>IF(ISBLANK(OUTPUT!C97)=TRUE," ",OUTPUT!C97/10)</f>
        <v>9.1154378759999997</v>
      </c>
      <c r="U58" s="130">
        <f>IF(ISBLANK(OUTPUT!G97)=TRUE," ",OUTPUT!G97)</f>
        <v>34.99</v>
      </c>
      <c r="V58" s="112">
        <f>IF(ISBLANK(OUTPUT!H97)=TRUE," ",OUTPUT!H97)</f>
        <v>0</v>
      </c>
      <c r="W58" s="112">
        <f>IF(ISBLANK(OUTPUT!I97)=TRUE," ",OUTPUT!I97)</f>
        <v>0</v>
      </c>
      <c r="X58" s="113">
        <f>IF(ISBLANK(OUTPUT!J97)=TRUE," ",OUTPUT!J97)</f>
        <v>16.808092652981259</v>
      </c>
      <c r="Y58" s="113">
        <f>IF(ISBLANK(OUTPUT!K97)=TRUE," ",OUTPUT!K97/100)</f>
        <v>15.321312439230269</v>
      </c>
    </row>
    <row r="59" spans="19:25" x14ac:dyDescent="0.2">
      <c r="S59" s="128">
        <f>IF(ISBLANK(OUTPUT!A98)=TRUE," ",OUTPUT!A98)</f>
        <v>25</v>
      </c>
      <c r="T59" s="129">
        <f>IF(ISBLANK(OUTPUT!C98)=TRUE," ",OUTPUT!C98/10)</f>
        <v>7.5086217360000003</v>
      </c>
      <c r="U59" s="130">
        <f>IF(ISBLANK(OUTPUT!G98)=TRUE," ",OUTPUT!G98)</f>
        <v>34.99</v>
      </c>
      <c r="V59" s="112">
        <f>IF(ISBLANK(OUTPUT!H98)=TRUE," ",OUTPUT!H98)</f>
        <v>0</v>
      </c>
      <c r="W59" s="112">
        <f>IF(ISBLANK(OUTPUT!I98)=TRUE," ",OUTPUT!I98)</f>
        <v>0</v>
      </c>
      <c r="X59" s="113">
        <f>IF(ISBLANK(OUTPUT!J98)=TRUE," ",OUTPUT!J98)</f>
        <v>17.575075000000005</v>
      </c>
      <c r="Y59" s="113">
        <f>IF(ISBLANK(OUTPUT!K98)=TRUE," ",OUTPUT!K98/100)</f>
        <v>13.196459015683024</v>
      </c>
    </row>
    <row r="60" spans="19:25" x14ac:dyDescent="0.2">
      <c r="S60" s="128">
        <f>IF(ISBLANK(OUTPUT!A99)=TRUE," ",OUTPUT!A99)</f>
        <v>26</v>
      </c>
      <c r="T60" s="129">
        <f>IF(ISBLANK(OUTPUT!C99)=TRUE," ",OUTPUT!C99/10)</f>
        <v>5.5126776360000003</v>
      </c>
      <c r="U60" s="130">
        <f>IF(ISBLANK(OUTPUT!G99)=TRUE," ",OUTPUT!G99)</f>
        <v>35</v>
      </c>
      <c r="V60" s="112">
        <f>IF(ISBLANK(OUTPUT!H99)=TRUE," ",OUTPUT!H99)</f>
        <v>1.7372190224632564</v>
      </c>
      <c r="W60" s="112">
        <f>IF(ISBLANK(OUTPUT!I99)=TRUE," ",OUTPUT!I99)</f>
        <v>5.7460370723801848</v>
      </c>
      <c r="X60" s="113">
        <f>IF(ISBLANK(OUTPUT!J99)=TRUE," ",OUTPUT!J99)</f>
        <v>24.5</v>
      </c>
      <c r="Y60" s="113">
        <f>IF(ISBLANK(OUTPUT!K99)=TRUE," ",OUTPUT!K99/100)</f>
        <v>13.506060208200001</v>
      </c>
    </row>
    <row r="61" spans="19:25" x14ac:dyDescent="0.2">
      <c r="S61" s="128">
        <f>IF(ISBLANK(OUTPUT!A100)=TRUE," ",OUTPUT!A100)</f>
        <v>27</v>
      </c>
      <c r="T61" s="129">
        <f>IF(ISBLANK(OUTPUT!C100)=TRUE," ",OUTPUT!C100/10)</f>
        <v>4.0966236360000003</v>
      </c>
      <c r="U61" s="130">
        <f>IF(ISBLANK(OUTPUT!G100)=TRUE," ",OUTPUT!G100)</f>
        <v>35</v>
      </c>
      <c r="V61" s="112">
        <f>IF(ISBLANK(OUTPUT!H100)=TRUE," ",OUTPUT!H100)</f>
        <v>4.0518703654080399</v>
      </c>
      <c r="W61" s="112">
        <f>IF(ISBLANK(OUTPUT!I100)=TRUE," ",OUTPUT!I100)</f>
        <v>9.9593927453631199</v>
      </c>
      <c r="X61" s="113">
        <f>IF(ISBLANK(OUTPUT!J100)=TRUE," ",OUTPUT!J100)</f>
        <v>24.5</v>
      </c>
      <c r="Y61" s="113">
        <f>IF(ISBLANK(OUTPUT!K100)=TRUE," ",OUTPUT!K100/100)</f>
        <v>10.0367279082</v>
      </c>
    </row>
    <row r="62" spans="19:25" x14ac:dyDescent="0.2">
      <c r="S62" s="128">
        <f>IF(ISBLANK(OUTPUT!A101)=TRUE," ",OUTPUT!A101)</f>
        <v>28</v>
      </c>
      <c r="T62" s="129">
        <f>IF(ISBLANK(OUTPUT!C101)=TRUE," ",OUTPUT!C101/10)</f>
        <v>3.0909905279999998</v>
      </c>
      <c r="U62" s="130">
        <f>IF(ISBLANK(OUTPUT!G101)=TRUE," ",OUTPUT!G101)</f>
        <v>35</v>
      </c>
      <c r="V62" s="112">
        <f>IF(ISBLANK(OUTPUT!H101)=TRUE," ",OUTPUT!H101)</f>
        <v>6.3665217083528223</v>
      </c>
      <c r="W62" s="112">
        <f>IF(ISBLANK(OUTPUT!I101)=TRUE," ",OUTPUT!I101)</f>
        <v>11.807314978094972</v>
      </c>
      <c r="X62" s="113">
        <f>IF(ISBLANK(OUTPUT!J101)=TRUE," ",OUTPUT!J101)</f>
        <v>24.5</v>
      </c>
      <c r="Y62" s="113">
        <f>IF(ISBLANK(OUTPUT!K101)=TRUE," ",OUTPUT!K101/100)</f>
        <v>7.5729267936000007</v>
      </c>
    </row>
    <row r="63" spans="19:25" x14ac:dyDescent="0.2">
      <c r="S63" s="128">
        <f>IF(ISBLANK(OUTPUT!A102)=TRUE," ",OUTPUT!A102)</f>
        <v>29</v>
      </c>
      <c r="T63" s="129">
        <f>IF(ISBLANK(OUTPUT!C102)=TRUE," ",OUTPUT!C102/10)</f>
        <v>2.1577088880000002</v>
      </c>
      <c r="U63" s="130">
        <f>IF(ISBLANK(OUTPUT!G102)=TRUE," ",OUTPUT!G102)</f>
        <v>35</v>
      </c>
      <c r="V63" s="112">
        <f>IF(ISBLANK(OUTPUT!H102)=TRUE," ",OUTPUT!H102)</f>
        <v>8.6811730512976162</v>
      </c>
      <c r="W63" s="112">
        <f>IF(ISBLANK(OUTPUT!I102)=TRUE," ",OUTPUT!I102)</f>
        <v>11.23886655063057</v>
      </c>
      <c r="X63" s="113">
        <f>IF(ISBLANK(OUTPUT!J102)=TRUE," ",OUTPUT!J102)</f>
        <v>24.5</v>
      </c>
      <c r="Y63" s="113">
        <f>IF(ISBLANK(OUTPUT!K102)=TRUE," ",OUTPUT!K102/100)</f>
        <v>5.2863867756000005</v>
      </c>
    </row>
    <row r="64" spans="19:25" x14ac:dyDescent="0.2">
      <c r="S64" s="128">
        <f>IF(ISBLANK(OUTPUT!A103)=TRUE," ",OUTPUT!A103)</f>
        <v>30</v>
      </c>
      <c r="T64" s="129">
        <f>IF(ISBLANK(OUTPUT!C103)=TRUE," ",OUTPUT!C103/10)</f>
        <v>1.4702529959999999</v>
      </c>
      <c r="U64" s="130">
        <f>IF(ISBLANK(OUTPUT!G103)=TRUE," ",OUTPUT!G103)</f>
        <v>35</v>
      </c>
      <c r="V64" s="112">
        <f>IF(ISBLANK(OUTPUT!H103)=TRUE," ",OUTPUT!H103)</f>
        <v>10.995824394242391</v>
      </c>
      <c r="W64" s="112">
        <f>IF(ISBLANK(OUTPUT!I103)=TRUE," ",OUTPUT!I103)</f>
        <v>9.6999862554748564</v>
      </c>
      <c r="X64" s="113">
        <f>IF(ISBLANK(OUTPUT!J103)=TRUE," ",OUTPUT!J103)</f>
        <v>24.5</v>
      </c>
      <c r="Y64" s="113">
        <f>IF(ISBLANK(OUTPUT!K103)=TRUE," ",OUTPUT!K103/100)</f>
        <v>3.6021198401999999</v>
      </c>
    </row>
    <row r="65" spans="19:25" x14ac:dyDescent="0.2">
      <c r="S65" s="128">
        <f>IF(ISBLANK(OUTPUT!A104)=TRUE," ",OUTPUT!A104)</f>
        <v>31</v>
      </c>
      <c r="T65" s="129">
        <f>IF(ISBLANK(OUTPUT!C104)=TRUE," ",OUTPUT!C104/10)</f>
        <v>0.77133989999999997</v>
      </c>
      <c r="U65" s="130">
        <f>IF(ISBLANK(OUTPUT!G104)=TRUE," ",OUTPUT!G104)</f>
        <v>35</v>
      </c>
      <c r="V65" s="112">
        <f>IF(ISBLANK(OUTPUT!H104)=TRUE," ",OUTPUT!H104)</f>
        <v>13.310475737187183</v>
      </c>
      <c r="W65" s="112">
        <f>IF(ISBLANK(OUTPUT!I104)=TRUE," ",OUTPUT!I104)</f>
        <v>6.1601406144446331</v>
      </c>
      <c r="X65" s="113">
        <f>IF(ISBLANK(OUTPUT!J104)=TRUE," ",OUTPUT!J104)</f>
        <v>24.5</v>
      </c>
      <c r="Y65" s="113">
        <f>IF(ISBLANK(OUTPUT!K104)=TRUE," ",OUTPUT!K104/100)</f>
        <v>1.8897827550000001</v>
      </c>
    </row>
    <row r="66" spans="19:25" x14ac:dyDescent="0.2">
      <c r="S66" s="128">
        <f>IF(ISBLANK(OUTPUT!A105)=TRUE," ",OUTPUT!A105)</f>
        <v>32</v>
      </c>
      <c r="T66" s="129">
        <f>IF(ISBLANK(OUTPUT!C105)=TRUE," ",OUTPUT!C105/10)</f>
        <v>0.47007473999999999</v>
      </c>
      <c r="U66" s="130">
        <f>IF(ISBLANK(OUTPUT!G105)=TRUE," ",OUTPUT!G105)</f>
        <v>35</v>
      </c>
      <c r="V66" s="112">
        <f>IF(ISBLANK(OUTPUT!H105)=TRUE," ",OUTPUT!H105)</f>
        <v>15.625127080131968</v>
      </c>
      <c r="W66" s="112">
        <f>IF(ISBLANK(OUTPUT!I105)=TRUE," ",OUTPUT!I105)</f>
        <v>4.4069865297959971</v>
      </c>
      <c r="X66" s="113">
        <f>IF(ISBLANK(OUTPUT!J105)=TRUE," ",OUTPUT!J105)</f>
        <v>24.5</v>
      </c>
      <c r="Y66" s="113">
        <f>IF(ISBLANK(OUTPUT!K105)=TRUE," ",OUTPUT!K105/100)</f>
        <v>1.151683113</v>
      </c>
    </row>
    <row r="67" spans="19:25" x14ac:dyDescent="0.2">
      <c r="S67" s="128">
        <f>IF(ISBLANK(OUTPUT!A106)=TRUE," ",OUTPUT!A106)</f>
        <v>33</v>
      </c>
      <c r="T67" s="129">
        <f>IF(ISBLANK(OUTPUT!C106)=TRUE," ",OUTPUT!C106/10)</f>
        <v>0.28929374399999996</v>
      </c>
      <c r="U67" s="130">
        <f>IF(ISBLANK(OUTPUT!G106)=TRUE," ",OUTPUT!G106)</f>
        <v>35</v>
      </c>
      <c r="V67" s="112">
        <f>IF(ISBLANK(OUTPUT!H106)=TRUE," ",OUTPUT!H106)</f>
        <v>17.939778423076753</v>
      </c>
      <c r="W67" s="112">
        <f>IF(ISBLANK(OUTPUT!I106)=TRUE," ",OUTPUT!I106)</f>
        <v>3.1139193999253738</v>
      </c>
      <c r="X67" s="113">
        <f>IF(ISBLANK(OUTPUT!J106)=TRUE," ",OUTPUT!J106)</f>
        <v>24.5</v>
      </c>
      <c r="Y67" s="113">
        <f>IF(ISBLANK(OUTPUT!K106)=TRUE," ",OUTPUT!K106/100)</f>
        <v>0.70876967280000003</v>
      </c>
    </row>
    <row r="68" spans="19:25" x14ac:dyDescent="0.2">
      <c r="S68" s="128">
        <f>IF(ISBLANK(OUTPUT!A107)=TRUE," ",OUTPUT!A107)</f>
        <v>34</v>
      </c>
      <c r="T68" s="129">
        <f>IF(ISBLANK(OUTPUT!C107)=TRUE," ",OUTPUT!C107/10)</f>
        <v>0.160698696</v>
      </c>
      <c r="U68" s="130">
        <f>IF(ISBLANK(OUTPUT!G107)=TRUE," ",OUTPUT!G107)</f>
        <v>35</v>
      </c>
      <c r="V68" s="112">
        <f>IF(ISBLANK(OUTPUT!H107)=TRUE," ",OUTPUT!H107)</f>
        <v>20.254429766021545</v>
      </c>
      <c r="W68" s="112">
        <f>IF(ISBLANK(OUTPUT!I107)=TRUE," ",OUTPUT!I107)</f>
        <v>1.9529162709739485</v>
      </c>
      <c r="X68" s="113">
        <f>IF(ISBLANK(OUTPUT!J107)=TRUE," ",OUTPUT!J107)</f>
        <v>24.5</v>
      </c>
      <c r="Y68" s="113">
        <f>IF(ISBLANK(OUTPUT!K107)=TRUE," ",OUTPUT!K107/100)</f>
        <v>0.39371180519999993</v>
      </c>
    </row>
    <row r="69" spans="19:25" x14ac:dyDescent="0.2">
      <c r="S69" s="128">
        <f>IF(ISBLANK(OUTPUT!A108)=TRUE," ",OUTPUT!A108)</f>
        <v>35</v>
      </c>
      <c r="T69" s="129">
        <f>IF(ISBLANK(OUTPUT!C108)=TRUE," ",OUTPUT!C108/10)</f>
        <v>0.16877541599999998</v>
      </c>
      <c r="U69" s="130">
        <f>IF(ISBLANK(OUTPUT!G108)=TRUE," ",OUTPUT!G108)</f>
        <v>35</v>
      </c>
      <c r="V69" s="112">
        <f>IF(ISBLANK(OUTPUT!H108)=TRUE," ",OUTPUT!H108)</f>
        <v>22.569081108966326</v>
      </c>
      <c r="W69" s="112">
        <f>IF(ISBLANK(OUTPUT!I108)=TRUE," ",OUTPUT!I108)</f>
        <v>2.28546363174212</v>
      </c>
      <c r="X69" s="113">
        <f>IF(ISBLANK(OUTPUT!J108)=TRUE," ",OUTPUT!J108)</f>
        <v>24.5</v>
      </c>
      <c r="Y69" s="113">
        <f>IF(ISBLANK(OUTPUT!K108)=TRUE," ",OUTPUT!K108/100)</f>
        <v>0.41349976919999998</v>
      </c>
    </row>
    <row r="70" spans="19:25" x14ac:dyDescent="0.2">
      <c r="S70" s="128">
        <f>IF(ISBLANK(OUTPUT!A109)=TRUE," ",OUTPUT!A109)</f>
        <v>36</v>
      </c>
      <c r="T70" s="129">
        <f>IF(ISBLANK(OUTPUT!C109)=TRUE," ",OUTPUT!C109/10)</f>
        <v>9.6452856000000003E-2</v>
      </c>
      <c r="U70" s="130">
        <f>IF(ISBLANK(OUTPUT!G109)=TRUE," ",OUTPUT!G109)</f>
        <v>35</v>
      </c>
      <c r="V70" s="112">
        <f>IF(ISBLANK(OUTPUT!H109)=TRUE," ",OUTPUT!H109)</f>
        <v>24.883732451911111</v>
      </c>
      <c r="W70" s="112">
        <f>IF(ISBLANK(OUTPUT!I109)=TRUE," ",OUTPUT!I109)</f>
        <v>1.4400642377560258</v>
      </c>
      <c r="X70" s="113">
        <f>IF(ISBLANK(OUTPUT!J109)=TRUE," ",OUTPUT!J109)</f>
        <v>24.5</v>
      </c>
      <c r="Y70" s="113">
        <f>IF(ISBLANK(OUTPUT!K109)=TRUE," ",OUTPUT!K109/100)</f>
        <v>0.2363094972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6"/>
  <sheetViews>
    <sheetView topLeftCell="B1" zoomScaleNormal="100" zoomScaleSheetLayoutView="100" workbookViewId="0">
      <selection activeCell="K37" sqref="K37"/>
    </sheetView>
  </sheetViews>
  <sheetFormatPr defaultRowHeight="11.25" customHeight="1" x14ac:dyDescent="0.2"/>
  <cols>
    <col min="1" max="1" width="2.7109375" style="132" customWidth="1"/>
    <col min="2" max="2" width="7.7109375" style="142" customWidth="1"/>
    <col min="3" max="5" width="7.7109375" style="143" customWidth="1"/>
    <col min="6" max="6" width="7.7109375" style="144" customWidth="1"/>
    <col min="7" max="7" width="0.5703125" style="7" customWidth="1"/>
    <col min="8" max="8" width="10.5703125" style="116" customWidth="1"/>
    <col min="9" max="9" width="10.5703125" style="65" customWidth="1"/>
    <col min="10" max="11" width="8.7109375" style="65" customWidth="1"/>
    <col min="12" max="12" width="8.7109375" style="117" customWidth="1"/>
    <col min="13" max="13" width="0.5703125" style="7" customWidth="1"/>
    <col min="14" max="14" width="9.140625" style="133"/>
    <col min="15" max="15" width="12.140625" bestFit="1" customWidth="1"/>
  </cols>
  <sheetData>
    <row r="1" spans="1:16" ht="24.75" customHeight="1" thickBot="1" x14ac:dyDescent="0.25">
      <c r="A1" s="132">
        <v>1</v>
      </c>
      <c r="B1" s="203" t="s">
        <v>0</v>
      </c>
      <c r="C1" s="204"/>
      <c r="D1" s="204"/>
      <c r="E1" s="204"/>
      <c r="F1" s="205"/>
      <c r="G1" s="1"/>
      <c r="H1" s="150" t="s">
        <v>1</v>
      </c>
      <c r="I1" s="151"/>
      <c r="J1" s="151"/>
      <c r="K1" s="151"/>
      <c r="L1" s="152"/>
      <c r="M1" s="1"/>
      <c r="O1" s="134" t="s">
        <v>86</v>
      </c>
      <c r="P1" s="135">
        <v>1</v>
      </c>
    </row>
    <row r="2" spans="1:16" ht="12.75" customHeight="1" x14ac:dyDescent="0.2">
      <c r="A2" s="132">
        <v>2</v>
      </c>
      <c r="B2" s="195" t="str">
        <f ca="1">INDIRECT("OUTPUT!"&amp;ADDRESS(A2,COLUMN()-1))</f>
        <v>г.МОСКВА</v>
      </c>
      <c r="C2" s="196"/>
      <c r="D2" s="196"/>
      <c r="E2" s="196"/>
      <c r="F2" s="197"/>
      <c r="G2" s="9"/>
      <c r="H2" s="201" t="s">
        <v>2</v>
      </c>
      <c r="I2" s="202"/>
      <c r="J2" s="10">
        <f ca="1">INDIRECT("OUTPUT!"&amp;ADDRESS(A2,COLUMN()-1))*Multiply</f>
        <v>800</v>
      </c>
      <c r="K2" s="11" t="s">
        <v>3</v>
      </c>
      <c r="L2" s="12"/>
      <c r="M2" s="9"/>
    </row>
    <row r="3" spans="1:16" ht="12.75" customHeight="1" x14ac:dyDescent="0.2">
      <c r="A3" s="132">
        <v>3</v>
      </c>
      <c r="B3" s="198"/>
      <c r="C3" s="199"/>
      <c r="D3" s="199"/>
      <c r="E3" s="199"/>
      <c r="F3" s="200"/>
      <c r="G3" s="9"/>
      <c r="H3" s="145" t="s">
        <v>4</v>
      </c>
      <c r="I3" s="146"/>
      <c r="J3" s="18">
        <f ca="1">INDIRECT("OUTPUT!"&amp;ADDRESS(A3,COLUMN()-1))</f>
        <v>40</v>
      </c>
      <c r="K3" s="19" t="s">
        <v>5</v>
      </c>
      <c r="L3" s="20"/>
      <c r="M3" s="9"/>
    </row>
    <row r="4" spans="1:16" ht="12.75" customHeight="1" x14ac:dyDescent="0.2">
      <c r="A4" s="132">
        <v>4</v>
      </c>
      <c r="B4" s="198"/>
      <c r="C4" s="199"/>
      <c r="D4" s="199"/>
      <c r="E4" s="199"/>
      <c r="F4" s="200"/>
      <c r="G4" s="9"/>
      <c r="H4" s="145" t="s">
        <v>6</v>
      </c>
      <c r="I4" s="146"/>
      <c r="J4" s="18">
        <f t="shared" ref="J4:J12" ca="1" si="0">INDIRECT("OUTPUT!"&amp;ADDRESS(A4,COLUMN()-1))</f>
        <v>35</v>
      </c>
      <c r="K4" s="19" t="s">
        <v>5</v>
      </c>
      <c r="L4" s="20"/>
      <c r="M4" s="9"/>
    </row>
    <row r="5" spans="1:16" ht="12.75" customHeight="1" x14ac:dyDescent="0.2">
      <c r="A5" s="132">
        <v>5</v>
      </c>
      <c r="B5" s="198"/>
      <c r="C5" s="199"/>
      <c r="D5" s="199"/>
      <c r="E5" s="199"/>
      <c r="F5" s="200"/>
      <c r="G5" s="9"/>
      <c r="H5" s="145" t="s">
        <v>7</v>
      </c>
      <c r="I5" s="146"/>
      <c r="J5" s="18">
        <f t="shared" ca="1" si="0"/>
        <v>34.99</v>
      </c>
      <c r="K5" s="19" t="s">
        <v>5</v>
      </c>
      <c r="L5" s="20"/>
      <c r="M5" s="9"/>
    </row>
    <row r="6" spans="1:16" ht="12.75" customHeight="1" x14ac:dyDescent="0.2">
      <c r="A6" s="132">
        <v>6</v>
      </c>
      <c r="B6" s="145" t="s">
        <v>9</v>
      </c>
      <c r="C6" s="146"/>
      <c r="D6" s="193" t="str">
        <f ca="1">INDIRECT("OUTPUT!"&amp;ADDRESS(A6,COLUMN()-1))</f>
        <v>#276120</v>
      </c>
      <c r="E6" s="193"/>
      <c r="F6" s="20"/>
      <c r="H6" s="145" t="s">
        <v>10</v>
      </c>
      <c r="I6" s="146"/>
      <c r="J6" s="18" t="str">
        <f t="shared" ca="1" si="0"/>
        <v>No FC</v>
      </c>
      <c r="K6" s="19" t="s">
        <v>5</v>
      </c>
      <c r="L6" s="20"/>
    </row>
    <row r="7" spans="1:16" ht="12.75" customHeight="1" x14ac:dyDescent="0.2">
      <c r="A7" s="132">
        <v>7</v>
      </c>
      <c r="B7" s="145" t="s">
        <v>11</v>
      </c>
      <c r="C7" s="146"/>
      <c r="D7" s="194">
        <f ca="1">INDIRECT("OUTPUT!"&amp;ADDRESS(A7,COLUMN()-1))</f>
        <v>55.83</v>
      </c>
      <c r="E7" s="194"/>
      <c r="F7" s="20" t="s">
        <v>12</v>
      </c>
      <c r="H7" s="145" t="s">
        <v>13</v>
      </c>
      <c r="I7" s="146"/>
      <c r="J7" s="23" t="str">
        <f ca="1">IF(INDIRECT("OUTPUT!"&amp;ADDRESS(A7,COLUMN()-1))="--","--",INDIRECT("OUTPUT!"&amp;ADDRESS(A7,COLUMN()-1))*Multiply)</f>
        <v>--</v>
      </c>
      <c r="K7" s="19" t="s">
        <v>3</v>
      </c>
      <c r="L7" s="20"/>
    </row>
    <row r="8" spans="1:16" ht="12.75" customHeight="1" x14ac:dyDescent="0.2">
      <c r="A8" s="132">
        <v>8</v>
      </c>
      <c r="B8" s="145" t="s">
        <v>15</v>
      </c>
      <c r="C8" s="146"/>
      <c r="D8" s="194">
        <f ca="1">INDIRECT("OUTPUT!"&amp;ADDRESS(A8,COLUMN()-1))</f>
        <v>37.619999999999997</v>
      </c>
      <c r="E8" s="194"/>
      <c r="F8" s="20" t="s">
        <v>12</v>
      </c>
      <c r="H8" s="145" t="s">
        <v>16</v>
      </c>
      <c r="I8" s="146"/>
      <c r="J8" s="22">
        <f t="shared" ca="1" si="0"/>
        <v>40</v>
      </c>
      <c r="K8" s="19" t="s">
        <v>8</v>
      </c>
      <c r="L8" s="20"/>
    </row>
    <row r="9" spans="1:16" ht="12.75" customHeight="1" x14ac:dyDescent="0.2">
      <c r="A9" s="132">
        <v>9</v>
      </c>
      <c r="B9" s="145" t="s">
        <v>17</v>
      </c>
      <c r="C9" s="146"/>
      <c r="D9" s="193">
        <f ca="1">INDIRECT("OUTPUT!"&amp;ADDRESS(A9,COLUMN()-1))</f>
        <v>156</v>
      </c>
      <c r="E9" s="193"/>
      <c r="F9" s="20" t="s">
        <v>18</v>
      </c>
      <c r="H9" s="145" t="s">
        <v>19</v>
      </c>
      <c r="I9" s="146"/>
      <c r="J9" s="22" t="str">
        <f t="shared" ca="1" si="0"/>
        <v>EZ</v>
      </c>
      <c r="K9" s="19"/>
      <c r="L9" s="24"/>
    </row>
    <row r="10" spans="1:16" ht="12.75" customHeight="1" x14ac:dyDescent="0.2">
      <c r="A10" s="132">
        <v>10</v>
      </c>
      <c r="B10" s="15"/>
      <c r="C10" s="16"/>
      <c r="D10" s="16"/>
      <c r="E10" s="16"/>
      <c r="F10" s="20"/>
      <c r="G10" s="28"/>
      <c r="H10" s="145" t="s">
        <v>21</v>
      </c>
      <c r="I10" s="146"/>
      <c r="J10" s="18">
        <f t="shared" ca="1" si="0"/>
        <v>3</v>
      </c>
      <c r="K10" s="19" t="s">
        <v>20</v>
      </c>
      <c r="L10" s="20"/>
      <c r="M10" s="28"/>
    </row>
    <row r="11" spans="1:16" ht="12.75" customHeight="1" x14ac:dyDescent="0.2">
      <c r="A11" s="132">
        <v>11</v>
      </c>
      <c r="B11" s="15"/>
      <c r="C11" s="16"/>
      <c r="D11" s="16"/>
      <c r="E11" s="16"/>
      <c r="F11" s="20"/>
      <c r="G11" s="28"/>
      <c r="H11" s="145" t="s">
        <v>22</v>
      </c>
      <c r="I11" s="146"/>
      <c r="J11" s="22">
        <f t="shared" ca="1" si="0"/>
        <v>80</v>
      </c>
      <c r="K11" s="19" t="s">
        <v>8</v>
      </c>
      <c r="L11" s="20"/>
      <c r="M11" s="28"/>
    </row>
    <row r="12" spans="1:16" ht="12.75" customHeight="1" x14ac:dyDescent="0.2">
      <c r="A12" s="132">
        <v>12</v>
      </c>
      <c r="B12" s="29"/>
      <c r="C12" s="30"/>
      <c r="D12" s="30"/>
      <c r="E12" s="30"/>
      <c r="F12" s="31"/>
      <c r="G12" s="28"/>
      <c r="H12" s="183" t="s">
        <v>23</v>
      </c>
      <c r="I12" s="184"/>
      <c r="J12" s="30">
        <f t="shared" ca="1" si="0"/>
        <v>91</v>
      </c>
      <c r="K12" s="33" t="s">
        <v>8</v>
      </c>
      <c r="L12" s="31"/>
      <c r="M12" s="28"/>
    </row>
    <row r="13" spans="1:16" ht="12.75" customHeight="1" x14ac:dyDescent="0.2">
      <c r="A13" s="132">
        <v>13</v>
      </c>
      <c r="B13" s="3"/>
      <c r="C13" s="4"/>
      <c r="D13" s="4"/>
      <c r="E13" s="4"/>
      <c r="F13" s="5"/>
      <c r="G13" s="28"/>
      <c r="H13" s="187" t="s">
        <v>24</v>
      </c>
      <c r="I13" s="188"/>
      <c r="J13" s="34">
        <f ca="1">INDIRECT("OUTPUT!"&amp;ADDRESS(A13,COLUMN()-1))*Multiply</f>
        <v>2</v>
      </c>
      <c r="K13" s="189" t="str">
        <f>Multiply &amp; " x [" &amp; OUTPUT!J13 &amp; "]"</f>
        <v>1 x [ABT 72 P]</v>
      </c>
      <c r="L13" s="190"/>
      <c r="M13" s="28"/>
    </row>
    <row r="14" spans="1:16" ht="12.75" customHeight="1" x14ac:dyDescent="0.2">
      <c r="A14" s="132">
        <v>14</v>
      </c>
      <c r="B14" s="15"/>
      <c r="C14" s="16"/>
      <c r="D14" s="16"/>
      <c r="E14" s="16"/>
      <c r="F14" s="20"/>
      <c r="G14" s="28"/>
      <c r="H14" s="145" t="s">
        <v>25</v>
      </c>
      <c r="I14" s="146"/>
      <c r="J14" s="39">
        <f ca="1">INDIRECT("OUTPUT!"&amp;ADDRESS(A14,COLUMN()-1))</f>
        <v>7</v>
      </c>
      <c r="K14" s="191"/>
      <c r="L14" s="192"/>
      <c r="M14" s="28"/>
    </row>
    <row r="15" spans="1:16" ht="12.75" customHeight="1" x14ac:dyDescent="0.2">
      <c r="A15" s="132">
        <v>15</v>
      </c>
      <c r="B15" s="167" t="s">
        <v>26</v>
      </c>
      <c r="C15" s="168"/>
      <c r="D15" s="40">
        <f ca="1">INDIRECT("OUTPUT!"&amp;ADDRESS(A15,COLUMN()-1))</f>
        <v>21.9</v>
      </c>
      <c r="E15" s="206" t="s">
        <v>5</v>
      </c>
      <c r="F15" s="207"/>
      <c r="G15" s="42"/>
      <c r="H15" s="145" t="s">
        <v>27</v>
      </c>
      <c r="I15" s="146"/>
      <c r="J15" s="39">
        <f ca="1">INDIRECT("OUTPUT!"&amp;ADDRESS(A15,COLUMN()-1))*Multiply</f>
        <v>14</v>
      </c>
      <c r="K15" s="181"/>
      <c r="L15" s="182"/>
      <c r="M15" s="42"/>
    </row>
    <row r="16" spans="1:16" ht="12.75" customHeight="1" x14ac:dyDescent="0.2">
      <c r="A16" s="132">
        <v>16</v>
      </c>
      <c r="B16" s="167" t="s">
        <v>28</v>
      </c>
      <c r="C16" s="168"/>
      <c r="D16" s="40">
        <f ca="1">INDIRECT("OUTPUT!"&amp;ADDRESS(A16,COLUMN()-1))</f>
        <v>31.2</v>
      </c>
      <c r="E16" s="206" t="s">
        <v>5</v>
      </c>
      <c r="F16" s="207"/>
      <c r="G16" s="42"/>
      <c r="H16" s="183" t="s">
        <v>29</v>
      </c>
      <c r="I16" s="184"/>
      <c r="J16" s="33" t="str">
        <f ca="1">INDIRECT("OUTPUT!"&amp;ADDRESS(A16,COLUMN()-1))</f>
        <v>Parallel</v>
      </c>
      <c r="K16" s="185"/>
      <c r="L16" s="186"/>
      <c r="M16" s="42"/>
    </row>
    <row r="17" spans="1:13" ht="12.75" customHeight="1" x14ac:dyDescent="0.2">
      <c r="A17" s="132">
        <v>17</v>
      </c>
      <c r="B17" s="26"/>
      <c r="C17" s="27"/>
      <c r="D17" s="27"/>
      <c r="E17" s="27"/>
      <c r="F17" s="20"/>
      <c r="G17" s="21"/>
      <c r="H17" s="175" t="s">
        <v>31</v>
      </c>
      <c r="I17" s="176"/>
      <c r="J17" s="45">
        <f ca="1">INDIRECT("OUTPUT!"&amp;ADDRESS(A17,COLUMN()-1))</f>
        <v>-0.40278583376811905</v>
      </c>
      <c r="K17" s="46" t="s">
        <v>8</v>
      </c>
      <c r="L17" s="47"/>
      <c r="M17" s="21"/>
    </row>
    <row r="18" spans="1:13" ht="12.75" customHeight="1" x14ac:dyDescent="0.2">
      <c r="A18" s="132">
        <v>18</v>
      </c>
      <c r="B18" s="145" t="s">
        <v>32</v>
      </c>
      <c r="C18" s="146"/>
      <c r="D18" s="50">
        <f ca="1">INDIRECT("OUTPUT!"&amp;ADDRESS(A18,COLUMN()-1))</f>
        <v>20.8</v>
      </c>
      <c r="E18" s="206" t="s">
        <v>5</v>
      </c>
      <c r="F18" s="207"/>
      <c r="G18" s="42"/>
      <c r="H18" s="177" t="s">
        <v>33</v>
      </c>
      <c r="I18" s="178"/>
      <c r="J18" s="51">
        <f ca="1">INDIRECT("OUTPUT!"&amp;ADDRESS(A18,COLUMN()-1))</f>
        <v>0.34946837986705503</v>
      </c>
      <c r="K18" s="52" t="s">
        <v>5</v>
      </c>
      <c r="L18" s="53"/>
      <c r="M18" s="42"/>
    </row>
    <row r="19" spans="1:13" ht="12.75" customHeight="1" x14ac:dyDescent="0.2">
      <c r="A19" s="132">
        <v>19</v>
      </c>
      <c r="B19" s="145" t="s">
        <v>34</v>
      </c>
      <c r="C19" s="146"/>
      <c r="D19" s="50">
        <f ca="1">INDIRECT("OUTPUT!"&amp;ADDRESS(A19,COLUMN()-1))</f>
        <v>5.9902132090000011</v>
      </c>
      <c r="E19" s="44" t="s">
        <v>5</v>
      </c>
      <c r="F19" s="55"/>
      <c r="G19" s="42"/>
      <c r="H19" s="177" t="s">
        <v>35</v>
      </c>
      <c r="I19" s="178"/>
      <c r="J19" s="51">
        <f ca="1">INDIRECT("OUTPUT!"&amp;ADDRESS(A19,COLUMN()-1))</f>
        <v>2.349468379867055</v>
      </c>
      <c r="K19" s="52" t="s">
        <v>5</v>
      </c>
      <c r="L19" s="53"/>
      <c r="M19" s="42"/>
    </row>
    <row r="20" spans="1:13" ht="12.75" customHeight="1" x14ac:dyDescent="0.2">
      <c r="A20" s="132">
        <v>20</v>
      </c>
      <c r="B20" s="145" t="s">
        <v>36</v>
      </c>
      <c r="C20" s="146"/>
      <c r="D20" s="50">
        <f ca="1">INDIRECT("OUTPUT!"&amp;ADDRESS(A20,COLUMN()-1))</f>
        <v>4.0733190480000001</v>
      </c>
      <c r="E20" s="44" t="s">
        <v>5</v>
      </c>
      <c r="F20" s="55"/>
      <c r="G20" s="42"/>
      <c r="H20" s="179" t="s">
        <v>37</v>
      </c>
      <c r="I20" s="180"/>
      <c r="J20" s="56">
        <f ca="1">INDIRECT("OUTPUT!"&amp;ADDRESS(A20,COLUMN()-1))</f>
        <v>25.249468379867054</v>
      </c>
      <c r="K20" s="57" t="s">
        <v>5</v>
      </c>
      <c r="L20" s="58"/>
      <c r="M20" s="42"/>
    </row>
    <row r="21" spans="1:13" ht="12.75" customHeight="1" x14ac:dyDescent="0.2">
      <c r="A21" s="132">
        <v>21</v>
      </c>
      <c r="B21" s="26"/>
      <c r="C21" s="59"/>
      <c r="D21" s="27"/>
      <c r="E21" s="27"/>
      <c r="F21" s="20"/>
      <c r="G21" s="21"/>
      <c r="H21" s="171" t="s">
        <v>38</v>
      </c>
      <c r="I21" s="172"/>
      <c r="J21" s="60">
        <f ca="1">INDIRECT("OUTPUT!"&amp;ADDRESS(A21,COLUMN()-1))*Multiply</f>
        <v>68.20981668987119</v>
      </c>
      <c r="K21" s="173" t="s">
        <v>39</v>
      </c>
      <c r="L21" s="174"/>
      <c r="M21" s="21"/>
    </row>
    <row r="22" spans="1:13" ht="12.75" customHeight="1" x14ac:dyDescent="0.2">
      <c r="A22" s="132">
        <v>22</v>
      </c>
      <c r="B22" s="167" t="s">
        <v>40</v>
      </c>
      <c r="C22" s="168"/>
      <c r="D22" s="62">
        <f ca="1">INDIRECT("OUTPUT!"&amp;ADDRESS(A22,COLUMN()-1))</f>
        <v>25</v>
      </c>
      <c r="E22" s="206">
        <f ca="1">INDIRECT("OUTPUT!"&amp;ADDRESS(ROW(),COLUMN()))</f>
        <v>0</v>
      </c>
      <c r="F22" s="207"/>
      <c r="G22" s="42"/>
      <c r="H22" s="169" t="s">
        <v>41</v>
      </c>
      <c r="I22" s="170" t="s">
        <v>42</v>
      </c>
      <c r="J22" s="63">
        <f ca="1">INDIRECT("OUTPUT!"&amp;ADDRESS(A22,COLUMN()-1))</f>
        <v>4.8721297635622278</v>
      </c>
      <c r="K22" s="161" t="s">
        <v>43</v>
      </c>
      <c r="L22" s="162"/>
      <c r="M22" s="42"/>
    </row>
    <row r="23" spans="1:13" ht="12.75" customHeight="1" x14ac:dyDescent="0.2">
      <c r="A23" s="132">
        <v>23</v>
      </c>
      <c r="B23" s="167" t="s">
        <v>44</v>
      </c>
      <c r="C23" s="168"/>
      <c r="D23" s="62">
        <f ca="1">INDIRECT("OUTPUT!"&amp;ADDRESS(A23,COLUMN()-1))</f>
        <v>3.5</v>
      </c>
      <c r="E23" s="206">
        <f ca="1">INDIRECT("OUTPUT!"&amp;ADDRESS(ROW(),COLUMN()))</f>
        <v>0</v>
      </c>
      <c r="F23" s="207"/>
      <c r="G23" s="42"/>
      <c r="H23" s="169" t="s">
        <v>45</v>
      </c>
      <c r="I23" s="170"/>
      <c r="J23" s="63">
        <f ca="1">INDIRECT("OUTPUT!"&amp;ADDRESS(A23,COLUMN()-1))</f>
        <v>183.08980788000002</v>
      </c>
      <c r="K23" s="161" t="s">
        <v>46</v>
      </c>
      <c r="L23" s="162"/>
      <c r="M23" s="42"/>
    </row>
    <row r="24" spans="1:13" ht="12.75" customHeight="1" x14ac:dyDescent="0.2">
      <c r="A24" s="132">
        <v>24</v>
      </c>
      <c r="B24" s="68"/>
      <c r="C24" s="69"/>
      <c r="D24" s="69"/>
      <c r="E24" s="69"/>
      <c r="F24" s="70"/>
      <c r="G24" s="71"/>
      <c r="H24" s="159" t="s">
        <v>48</v>
      </c>
      <c r="I24" s="160"/>
      <c r="J24" s="72">
        <f ca="1">INDIRECT("OUTPUT!"&amp;ADDRESS(A24,COLUMN()-1))</f>
        <v>24.102176400001625</v>
      </c>
      <c r="K24" s="161" t="s">
        <v>46</v>
      </c>
      <c r="L24" s="162"/>
      <c r="M24" s="71"/>
    </row>
    <row r="25" spans="1:13" ht="12.75" customHeight="1" x14ac:dyDescent="0.2">
      <c r="A25" s="132">
        <v>25</v>
      </c>
      <c r="B25" s="73" t="str">
        <f ca="1">IF(OUTPUT!C30=0, "", INDIRECT("OUTPUT!"&amp;ADDRESS(ROW(),COLUMN())))</f>
        <v/>
      </c>
      <c r="C25" s="74"/>
      <c r="D25" s="74"/>
      <c r="E25" s="74"/>
      <c r="F25" s="75"/>
      <c r="G25" s="76"/>
      <c r="H25" s="163" t="s">
        <v>49</v>
      </c>
      <c r="I25" s="164"/>
      <c r="J25" s="67">
        <f ca="1">INDIRECT("OUTPUT!"&amp;ADDRESS(A25,COLUMN()-1))*Multiply</f>
        <v>27567.343465460872</v>
      </c>
      <c r="K25" s="165" t="s">
        <v>47</v>
      </c>
      <c r="L25" s="166"/>
      <c r="M25" s="71"/>
    </row>
    <row r="26" spans="1:13" ht="12.75" customHeight="1" x14ac:dyDescent="0.2">
      <c r="A26" s="132">
        <v>26</v>
      </c>
      <c r="B26" s="68"/>
      <c r="C26" s="69"/>
      <c r="D26" s="69"/>
      <c r="E26" s="69"/>
      <c r="F26" s="70"/>
      <c r="G26" s="76"/>
      <c r="H26" s="153" t="s">
        <v>50</v>
      </c>
      <c r="I26" s="154"/>
      <c r="J26" s="67">
        <f ca="1">INDIRECT("OUTPUT!"&amp;ADDRESS(A26,COLUMN()-1))*Multiply</f>
        <v>157915.84615384616</v>
      </c>
      <c r="K26" s="165"/>
      <c r="L26" s="166"/>
      <c r="M26" s="71"/>
    </row>
    <row r="27" spans="1:13" ht="12.75" customHeight="1" x14ac:dyDescent="0.2">
      <c r="A27" s="132">
        <v>27</v>
      </c>
      <c r="B27" s="68"/>
      <c r="C27" s="69"/>
      <c r="D27" s="69"/>
      <c r="E27" s="69"/>
      <c r="F27" s="70"/>
      <c r="G27" s="76"/>
      <c r="H27" s="153" t="s">
        <v>51</v>
      </c>
      <c r="I27" s="154"/>
      <c r="J27" s="67">
        <f ca="1">INDIRECT("OUTPUT!"&amp;ADDRESS(A27,COLUMN()-1))*Multiply</f>
        <v>0</v>
      </c>
      <c r="K27" s="165"/>
      <c r="L27" s="166"/>
      <c r="M27" s="71"/>
    </row>
    <row r="28" spans="1:13" ht="12.75" customHeight="1" thickBot="1" x14ac:dyDescent="0.25">
      <c r="A28" s="132">
        <v>28</v>
      </c>
      <c r="B28" s="68"/>
      <c r="C28" s="69"/>
      <c r="D28" s="69"/>
      <c r="E28" s="69"/>
      <c r="F28" s="70"/>
      <c r="G28" s="76"/>
      <c r="H28" s="155" t="str">
        <f ca="1">INDIRECT("OUTPUT!"&amp;ADDRESS(ROW(),COLUMN()-1))</f>
        <v>Эксплуат. Расходы</v>
      </c>
      <c r="I28" s="156"/>
      <c r="J28" s="77">
        <f ca="1">INDIRECT("OUTPUT!"&amp;ADDRESS(A28,COLUMN()-1))*Multiply</f>
        <v>650896.40908482147</v>
      </c>
      <c r="K28" s="157" t="str">
        <f ca="1">INDIRECT("OUTPUT!"&amp;ADDRESS(ROW(),COLUMN()-1))</f>
        <v>руб. / год</v>
      </c>
      <c r="L28" s="158">
        <f ca="1">INDIRECT("OUTPUT!"&amp;ADDRESS(ROW(),COLUMN()))</f>
        <v>0</v>
      </c>
      <c r="M28" s="71"/>
    </row>
    <row r="29" spans="1:13" ht="12.75" customHeight="1" thickTop="1" x14ac:dyDescent="0.2">
      <c r="A29" s="132">
        <v>29</v>
      </c>
      <c r="B29" s="68"/>
      <c r="C29" s="69"/>
      <c r="D29" s="69"/>
      <c r="E29" s="69"/>
      <c r="F29" s="70"/>
      <c r="G29" s="79"/>
      <c r="H29" s="145" t="s">
        <v>53</v>
      </c>
      <c r="I29" s="146"/>
      <c r="J29" s="80">
        <f ca="1">INDIRECT("OUTPUT!"&amp;ADDRESS(A29,COLUMN()-1))</f>
        <v>0.10623081508920885</v>
      </c>
      <c r="K29" s="19"/>
      <c r="L29" s="20"/>
      <c r="M29" s="76"/>
    </row>
    <row r="30" spans="1:13" ht="12.75" customHeight="1" x14ac:dyDescent="0.2">
      <c r="A30" s="132">
        <v>30</v>
      </c>
      <c r="B30" s="68"/>
      <c r="C30" s="69"/>
      <c r="D30" s="69"/>
      <c r="E30" s="69"/>
      <c r="F30" s="70"/>
      <c r="G30" s="79"/>
      <c r="H30" s="145" t="s">
        <v>54</v>
      </c>
      <c r="I30" s="146"/>
      <c r="J30" s="80">
        <f ca="1">INDIRECT("OUTPUT!"&amp;ADDRESS(A30,COLUMN()-1))</f>
        <v>1.0545600000000044E-2</v>
      </c>
      <c r="K30" s="19"/>
      <c r="L30" s="20"/>
      <c r="M30" s="76"/>
    </row>
    <row r="31" spans="1:13" ht="12.75" customHeight="1" x14ac:dyDescent="0.2">
      <c r="A31" s="132">
        <v>31</v>
      </c>
      <c r="B31" s="68"/>
      <c r="C31" s="69"/>
      <c r="D31" s="69"/>
      <c r="E31" s="69"/>
      <c r="F31" s="70"/>
      <c r="G31" s="79"/>
      <c r="H31" s="145" t="s">
        <v>55</v>
      </c>
      <c r="I31" s="146"/>
      <c r="J31" s="82">
        <f ca="1">INDIRECT("OUTPUT!"&amp;ADDRESS(A31,COLUMN()-1))*Multiply</f>
        <v>137.6</v>
      </c>
      <c r="K31" s="19" t="s">
        <v>56</v>
      </c>
      <c r="L31" s="20"/>
      <c r="M31" s="76"/>
    </row>
    <row r="32" spans="1:13" ht="12.75" customHeight="1" x14ac:dyDescent="0.2">
      <c r="A32" s="132">
        <v>32</v>
      </c>
      <c r="B32" s="68"/>
      <c r="C32" s="69"/>
      <c r="D32" s="69"/>
      <c r="E32" s="69"/>
      <c r="F32" s="70"/>
      <c r="G32" s="79"/>
      <c r="H32" s="145" t="s">
        <v>57</v>
      </c>
      <c r="I32" s="146"/>
      <c r="J32" s="18">
        <f ca="1">INDIRECT("OUTPUT!"&amp;ADDRESS(A32,COLUMN()-1))</f>
        <v>5</v>
      </c>
      <c r="K32" s="19" t="s">
        <v>5</v>
      </c>
      <c r="L32" s="20"/>
      <c r="M32" s="76"/>
    </row>
    <row r="33" spans="1:13" ht="12.75" customHeight="1" x14ac:dyDescent="0.2">
      <c r="A33" s="132">
        <v>33</v>
      </c>
      <c r="B33" s="68"/>
      <c r="C33" s="69"/>
      <c r="D33" s="69"/>
      <c r="E33" s="69"/>
      <c r="F33" s="70"/>
      <c r="G33" s="79"/>
      <c r="H33" s="145" t="s">
        <v>58</v>
      </c>
      <c r="I33" s="146"/>
      <c r="J33" s="23">
        <f ca="1">INDIRECT("OUTPUT!"&amp;ADDRESS(A33,COLUMN()-1))</f>
        <v>0</v>
      </c>
      <c r="K33" s="19" t="s">
        <v>59</v>
      </c>
      <c r="L33" s="20"/>
      <c r="M33" s="76"/>
    </row>
    <row r="34" spans="1:13" ht="12.75" customHeight="1" x14ac:dyDescent="0.2">
      <c r="A34" s="132">
        <v>34</v>
      </c>
      <c r="B34" s="68"/>
      <c r="C34" s="69"/>
      <c r="D34" s="69"/>
      <c r="E34" s="69"/>
      <c r="F34" s="70"/>
      <c r="G34" s="79"/>
      <c r="H34" s="145" t="s">
        <v>60</v>
      </c>
      <c r="I34" s="146"/>
      <c r="J34" s="23">
        <f ca="1">INDIRECT("OUTPUT!"&amp;ADDRESS(A34,COLUMN()-1))*Multiply</f>
        <v>90.72</v>
      </c>
      <c r="K34" s="19" t="s">
        <v>61</v>
      </c>
      <c r="L34" s="84" t="s">
        <v>62</v>
      </c>
      <c r="M34" s="76"/>
    </row>
    <row r="35" spans="1:13" ht="12.75" customHeight="1" x14ac:dyDescent="0.2">
      <c r="A35" s="132">
        <v>35</v>
      </c>
      <c r="B35" s="68"/>
      <c r="C35" s="69"/>
      <c r="D35" s="69"/>
      <c r="E35" s="69"/>
      <c r="F35" s="70"/>
      <c r="G35" s="79"/>
      <c r="H35" s="145" t="s">
        <v>63</v>
      </c>
      <c r="I35" s="146"/>
      <c r="J35" s="23">
        <f ca="1">INDIRECT("OUTPUT!"&amp;ADDRESS(A35,COLUMN()-1))*Multiply</f>
        <v>35.28</v>
      </c>
      <c r="K35" s="19" t="s">
        <v>61</v>
      </c>
      <c r="L35" s="84" t="s">
        <v>62</v>
      </c>
      <c r="M35" s="76"/>
    </row>
    <row r="36" spans="1:13" ht="12.75" customHeight="1" x14ac:dyDescent="0.2">
      <c r="A36" s="132">
        <v>36</v>
      </c>
      <c r="B36" s="68"/>
      <c r="C36" s="69"/>
      <c r="D36" s="69"/>
      <c r="E36" s="69"/>
      <c r="F36" s="70"/>
      <c r="G36" s="79"/>
      <c r="H36" s="145" t="s">
        <v>64</v>
      </c>
      <c r="I36" s="146"/>
      <c r="J36" s="23">
        <f ca="1">INDIRECT("OUTPUT!"&amp;ADDRESS(A36,COLUMN()-1))</f>
        <v>66</v>
      </c>
      <c r="K36" s="19" t="s">
        <v>97</v>
      </c>
      <c r="L36" s="84"/>
      <c r="M36" s="76"/>
    </row>
    <row r="37" spans="1:13" ht="12.75" customHeight="1" x14ac:dyDescent="0.2">
      <c r="A37" s="132">
        <v>37</v>
      </c>
      <c r="B37" s="68"/>
      <c r="C37" s="69"/>
      <c r="D37" s="69"/>
      <c r="E37" s="69"/>
      <c r="F37" s="70"/>
      <c r="G37" s="79"/>
      <c r="H37" s="145" t="s">
        <v>65</v>
      </c>
      <c r="I37" s="146"/>
      <c r="J37" s="23">
        <f ca="1">INDIRECT("OUTPUT!"&amp;ADDRESS(A37,COLUMN()-1))</f>
        <v>61</v>
      </c>
      <c r="K37" s="19" t="s">
        <v>66</v>
      </c>
      <c r="L37" s="84"/>
      <c r="M37" s="76"/>
    </row>
    <row r="38" spans="1:13" ht="12.75" customHeight="1" x14ac:dyDescent="0.2">
      <c r="A38" s="132">
        <v>38</v>
      </c>
      <c r="B38" s="86"/>
      <c r="C38" s="87"/>
      <c r="D38" s="87"/>
      <c r="E38" s="87"/>
      <c r="F38" s="88"/>
      <c r="G38" s="79"/>
      <c r="H38" s="89"/>
      <c r="I38" s="32"/>
      <c r="J38" s="137"/>
      <c r="K38" s="33"/>
      <c r="L38" s="31"/>
      <c r="M38" s="76"/>
    </row>
    <row r="39" spans="1:13" ht="24.75" customHeight="1" x14ac:dyDescent="0.2">
      <c r="A39" s="132">
        <v>39</v>
      </c>
      <c r="B39" s="147" t="s">
        <v>67</v>
      </c>
      <c r="C39" s="148"/>
      <c r="D39" s="148"/>
      <c r="E39" s="148"/>
      <c r="F39" s="149"/>
      <c r="G39" s="2"/>
      <c r="H39" s="150" t="s">
        <v>1</v>
      </c>
      <c r="I39" s="151"/>
      <c r="J39" s="151"/>
      <c r="K39" s="151"/>
      <c r="L39" s="152"/>
      <c r="M39" s="2"/>
    </row>
    <row r="40" spans="1:13" ht="24.75" customHeight="1" x14ac:dyDescent="0.2">
      <c r="A40" s="132">
        <v>40</v>
      </c>
      <c r="B40" s="93" t="s">
        <v>69</v>
      </c>
      <c r="C40" s="94" t="s">
        <v>70</v>
      </c>
      <c r="D40" s="94" t="s">
        <v>71</v>
      </c>
      <c r="E40" s="95" t="s">
        <v>72</v>
      </c>
      <c r="F40" s="96" t="s">
        <v>73</v>
      </c>
      <c r="G40" s="97"/>
      <c r="H40" s="98" t="s">
        <v>74</v>
      </c>
      <c r="I40" s="99" t="s">
        <v>61</v>
      </c>
      <c r="J40" s="99" t="s">
        <v>75</v>
      </c>
      <c r="K40" s="100" t="s">
        <v>3</v>
      </c>
      <c r="L40" s="101" t="s">
        <v>76</v>
      </c>
      <c r="M40" s="97"/>
    </row>
    <row r="41" spans="1:13" ht="11.25" customHeight="1" x14ac:dyDescent="0.2">
      <c r="A41" s="132">
        <v>41</v>
      </c>
      <c r="B41" s="106">
        <f ca="1">IF(INDIRECT("OUTPUT!"&amp;ADDRESS($A41,COLUMN()-1))="", "-",INDIRECT("OUTPUT!"&amp;ADDRESS($A41,COLUMN()-1)))</f>
        <v>-32</v>
      </c>
      <c r="C41" s="107">
        <f ca="1">IF(INDIRECT("OUTPUT!"&amp;ADDRESS($A41,COLUMN()-1))="", "-",INDIRECT("OUTPUT!"&amp;ADDRESS($A41,COLUMN()-1)))</f>
        <v>-32</v>
      </c>
      <c r="D41" s="107">
        <f ca="1">IF(INDIRECT("OUTPUT!"&amp;ADDRESS($A41,COLUMN()-1))="", "-",INDIRECT("OUTPUT!"&amp;ADDRESS($A41,COLUMN()-1)))</f>
        <v>8.0749680000000004E-2</v>
      </c>
      <c r="E41" s="108">
        <f ca="1">IF(INDIRECT("OUTPUT!"&amp;ADDRESS($A41,COLUMN()-1))="", "-",INDIRECT("OUTPUT!"&amp;ADDRESS($A41,COLUMN()-1)))</f>
        <v>8760</v>
      </c>
      <c r="F41" s="109">
        <f ca="1">IF(INDIRECT("OUTPUT!"&amp;ADDRESS($A41,COLUMN()-1))="", "-",INDIRECT("OUTPUT!"&amp;ADDRESS($A41,COLUMN()-1)))</f>
        <v>8.0749680000000004E-2</v>
      </c>
      <c r="G41" s="110"/>
      <c r="H41" s="103">
        <f ca="1">IF(INDIRECT("OUTPUT!"&amp;ADDRESS($A41,COLUMN()-1))="", "-",INDIRECT("OUTPUT!"&amp;ADDRESS($A41,COLUMN()-1)))</f>
        <v>34.99</v>
      </c>
      <c r="I41" s="112">
        <f t="shared" ref="I41:L60" ca="1" si="1">IF(INDIRECT("OUTPUT!"&amp;ADDRESS($A41,COLUMN()-1))="", "-",INDIRECT("OUTPUT!"&amp;ADDRESS($A41,COLUMN()-1))*Multiply)</f>
        <v>0</v>
      </c>
      <c r="J41" s="112">
        <f t="shared" ca="1" si="1"/>
        <v>0</v>
      </c>
      <c r="K41" s="113">
        <f t="shared" ca="1" si="1"/>
        <v>0.46744991512228512</v>
      </c>
      <c r="L41" s="114">
        <f t="shared" ca="1" si="1"/>
        <v>3.774643106215169E-2</v>
      </c>
      <c r="M41" s="110"/>
    </row>
    <row r="42" spans="1:13" ht="11.25" customHeight="1" x14ac:dyDescent="0.2">
      <c r="A42" s="132">
        <v>42</v>
      </c>
      <c r="B42" s="106">
        <f t="shared" ref="B42:F73" ca="1" si="2">IF(INDIRECT("OUTPUT!"&amp;ADDRESS($A42,COLUMN()-1))="", "-",INDIRECT("OUTPUT!"&amp;ADDRESS($A42,COLUMN()-1)))</f>
        <v>-31</v>
      </c>
      <c r="C42" s="107">
        <f t="shared" ca="1" si="2"/>
        <v>-31.222227579556414</v>
      </c>
      <c r="D42" s="107">
        <f t="shared" ca="1" si="2"/>
        <v>0.36336479999999999</v>
      </c>
      <c r="E42" s="108">
        <f t="shared" ca="1" si="2"/>
        <v>8759.9192503199993</v>
      </c>
      <c r="F42" s="109">
        <f t="shared" ca="1" si="2"/>
        <v>0.44411447999999998</v>
      </c>
      <c r="G42" s="110"/>
      <c r="H42" s="103">
        <f t="shared" ref="H42:H105" ca="1" si="3">IF(INDIRECT("OUTPUT!"&amp;ADDRESS($A42,COLUMN()-1))="", "-",INDIRECT("OUTPUT!"&amp;ADDRESS($A42,COLUMN()-1)))</f>
        <v>34.99</v>
      </c>
      <c r="I42" s="112">
        <f t="shared" ca="1" si="1"/>
        <v>0</v>
      </c>
      <c r="J42" s="112">
        <f t="shared" ca="1" si="1"/>
        <v>0</v>
      </c>
      <c r="K42" s="113">
        <f t="shared" ca="1" si="1"/>
        <v>0.47933910864224999</v>
      </c>
      <c r="L42" s="114">
        <f t="shared" ca="1" si="1"/>
        <v>0.17417495934396945</v>
      </c>
      <c r="M42" s="110"/>
    </row>
    <row r="43" spans="1:13" ht="11.25" customHeight="1" x14ac:dyDescent="0.2">
      <c r="A43" s="132">
        <v>43</v>
      </c>
      <c r="B43" s="106">
        <f t="shared" ca="1" si="2"/>
        <v>-30</v>
      </c>
      <c r="C43" s="107">
        <f t="shared" ca="1" si="2"/>
        <v>-30.02272828139871</v>
      </c>
      <c r="D43" s="107">
        <f t="shared" ca="1" si="2"/>
        <v>1.7764141200000001</v>
      </c>
      <c r="E43" s="108">
        <f t="shared" ca="1" si="2"/>
        <v>8759.5558855199997</v>
      </c>
      <c r="F43" s="109">
        <f t="shared" ca="1" si="2"/>
        <v>2.2205286000000002</v>
      </c>
      <c r="G43" s="110"/>
      <c r="H43" s="103">
        <f t="shared" ca="1" si="3"/>
        <v>34.99</v>
      </c>
      <c r="I43" s="112">
        <f t="shared" ca="1" si="1"/>
        <v>0</v>
      </c>
      <c r="J43" s="112">
        <f t="shared" ca="1" si="1"/>
        <v>0</v>
      </c>
      <c r="K43" s="113">
        <f t="shared" ca="1" si="1"/>
        <v>0.49154563819860658</v>
      </c>
      <c r="L43" s="114">
        <f t="shared" ca="1" si="1"/>
        <v>0.873188612320416</v>
      </c>
      <c r="M43" s="110"/>
    </row>
    <row r="44" spans="1:13" ht="11.25" customHeight="1" x14ac:dyDescent="0.2">
      <c r="A44" s="132">
        <v>44</v>
      </c>
      <c r="B44" s="106">
        <f t="shared" ca="1" si="2"/>
        <v>-29</v>
      </c>
      <c r="C44" s="107">
        <f t="shared" ca="1" si="2"/>
        <v>-29.145346316079948</v>
      </c>
      <c r="D44" s="107">
        <f t="shared" ca="1" si="2"/>
        <v>2.2221492</v>
      </c>
      <c r="E44" s="108">
        <f t="shared" ca="1" si="2"/>
        <v>8757.7794713999992</v>
      </c>
      <c r="F44" s="109">
        <f t="shared" ca="1" si="2"/>
        <v>4.4426778000000002</v>
      </c>
      <c r="G44" s="110"/>
      <c r="H44" s="103">
        <f t="shared" ca="1" si="3"/>
        <v>34.99</v>
      </c>
      <c r="I44" s="112">
        <f t="shared" ca="1" si="1"/>
        <v>0</v>
      </c>
      <c r="J44" s="112">
        <f t="shared" ca="1" si="1"/>
        <v>0</v>
      </c>
      <c r="K44" s="113">
        <f t="shared" ca="1" si="1"/>
        <v>0.50408480336742867</v>
      </c>
      <c r="L44" s="114">
        <f t="shared" ca="1" si="1"/>
        <v>1.120151642535089</v>
      </c>
      <c r="M44" s="110"/>
    </row>
    <row r="45" spans="1:13" ht="11.25" customHeight="1" x14ac:dyDescent="0.2">
      <c r="A45" s="132">
        <v>45</v>
      </c>
      <c r="B45" s="106">
        <f t="shared" ca="1" si="2"/>
        <v>-28</v>
      </c>
      <c r="C45" s="107">
        <f t="shared" ca="1" si="2"/>
        <v>-28.125733022015705</v>
      </c>
      <c r="D45" s="107">
        <f t="shared" ca="1" si="2"/>
        <v>2.2735879200000002</v>
      </c>
      <c r="E45" s="108">
        <f t="shared" ca="1" si="2"/>
        <v>8755.5573221999985</v>
      </c>
      <c r="F45" s="109">
        <f t="shared" ca="1" si="2"/>
        <v>6.7162657200000009</v>
      </c>
      <c r="G45" s="110"/>
      <c r="H45" s="103">
        <f t="shared" ca="1" si="3"/>
        <v>34.99</v>
      </c>
      <c r="I45" s="112">
        <f t="shared" ca="1" si="1"/>
        <v>0</v>
      </c>
      <c r="J45" s="112">
        <f t="shared" ca="1" si="1"/>
        <v>0</v>
      </c>
      <c r="K45" s="113">
        <f t="shared" ca="1" si="1"/>
        <v>0.51697308164586098</v>
      </c>
      <c r="L45" s="114">
        <f t="shared" ca="1" si="1"/>
        <v>1.175383753395203</v>
      </c>
      <c r="M45" s="110"/>
    </row>
    <row r="46" spans="1:13" ht="11.25" customHeight="1" x14ac:dyDescent="0.2">
      <c r="A46" s="132">
        <v>46</v>
      </c>
      <c r="B46" s="106">
        <f t="shared" ca="1" si="2"/>
        <v>-27</v>
      </c>
      <c r="C46" s="107">
        <f t="shared" ca="1" si="2"/>
        <v>-27.140418671519864</v>
      </c>
      <c r="D46" s="107">
        <f t="shared" ca="1" si="2"/>
        <v>3.16235124</v>
      </c>
      <c r="E46" s="108">
        <f t="shared" ca="1" si="2"/>
        <v>8753.2837342799976</v>
      </c>
      <c r="F46" s="109">
        <f t="shared" ca="1" si="2"/>
        <v>9.8786169600000004</v>
      </c>
      <c r="G46" s="110"/>
      <c r="H46" s="103">
        <f t="shared" ca="1" si="3"/>
        <v>34.99</v>
      </c>
      <c r="I46" s="112">
        <f t="shared" ca="1" si="1"/>
        <v>0</v>
      </c>
      <c r="J46" s="112">
        <f t="shared" ca="1" si="1"/>
        <v>0</v>
      </c>
      <c r="K46" s="113">
        <f t="shared" ca="1" si="1"/>
        <v>0.53022825529315698</v>
      </c>
      <c r="L46" s="114">
        <f t="shared" ca="1" si="1"/>
        <v>1.6767679806093514</v>
      </c>
      <c r="M46" s="110"/>
    </row>
    <row r="47" spans="1:13" ht="11.25" customHeight="1" x14ac:dyDescent="0.2">
      <c r="A47" s="132">
        <v>47</v>
      </c>
      <c r="B47" s="106">
        <f t="shared" ca="1" si="2"/>
        <v>-26</v>
      </c>
      <c r="C47" s="107">
        <f t="shared" ca="1" si="2"/>
        <v>-26.097969227968544</v>
      </c>
      <c r="D47" s="107">
        <f t="shared" ca="1" si="2"/>
        <v>5.3894498400000002</v>
      </c>
      <c r="E47" s="108">
        <f t="shared" ca="1" si="2"/>
        <v>8750.1213830399975</v>
      </c>
      <c r="F47" s="109">
        <f t="shared" ca="1" si="2"/>
        <v>15.2680668</v>
      </c>
      <c r="G47" s="110"/>
      <c r="H47" s="103">
        <f t="shared" ca="1" si="3"/>
        <v>34.99</v>
      </c>
      <c r="I47" s="112">
        <f t="shared" ca="1" si="1"/>
        <v>0</v>
      </c>
      <c r="J47" s="112">
        <f t="shared" ca="1" si="1"/>
        <v>0</v>
      </c>
      <c r="K47" s="113">
        <f t="shared" ca="1" si="1"/>
        <v>0.54386955534896531</v>
      </c>
      <c r="L47" s="114">
        <f t="shared" ca="1" si="1"/>
        <v>2.9311576880563526</v>
      </c>
      <c r="M47" s="110"/>
    </row>
    <row r="48" spans="1:13" ht="11.25" customHeight="1" x14ac:dyDescent="0.2">
      <c r="A48" s="132">
        <v>48</v>
      </c>
      <c r="B48" s="106">
        <f t="shared" ca="1" si="2"/>
        <v>-25</v>
      </c>
      <c r="C48" s="107">
        <f t="shared" ca="1" si="2"/>
        <v>-25.12303340348069</v>
      </c>
      <c r="D48" s="107">
        <f t="shared" ca="1" si="2"/>
        <v>5.9984012399999997</v>
      </c>
      <c r="E48" s="108">
        <f t="shared" ca="1" si="2"/>
        <v>8744.731933199997</v>
      </c>
      <c r="F48" s="109">
        <f t="shared" ca="1" si="2"/>
        <v>21.266468039999999</v>
      </c>
      <c r="G48" s="110"/>
      <c r="H48" s="103">
        <f t="shared" ca="1" si="3"/>
        <v>34.99</v>
      </c>
      <c r="I48" s="112">
        <f t="shared" ca="1" si="1"/>
        <v>0</v>
      </c>
      <c r="J48" s="112">
        <f t="shared" ca="1" si="1"/>
        <v>0</v>
      </c>
      <c r="K48" s="113">
        <f t="shared" ca="1" si="1"/>
        <v>0.55791782557353509</v>
      </c>
      <c r="L48" s="114">
        <f t="shared" ca="1" si="1"/>
        <v>3.3466149767383966</v>
      </c>
      <c r="M48" s="110"/>
    </row>
    <row r="49" spans="1:13" ht="11.25" customHeight="1" x14ac:dyDescent="0.2">
      <c r="A49" s="132">
        <v>49</v>
      </c>
      <c r="B49" s="106">
        <f t="shared" ca="1" si="2"/>
        <v>-24</v>
      </c>
      <c r="C49" s="107">
        <f t="shared" ca="1" si="2"/>
        <v>-24.239051038005115</v>
      </c>
      <c r="D49" s="107">
        <f t="shared" ca="1" si="2"/>
        <v>7.0252659599999996</v>
      </c>
      <c r="E49" s="108">
        <f t="shared" ca="1" si="2"/>
        <v>8738.733531959997</v>
      </c>
      <c r="F49" s="109">
        <f t="shared" ca="1" si="2"/>
        <v>28.291733999999998</v>
      </c>
      <c r="G49" s="110"/>
      <c r="H49" s="103">
        <f t="shared" ca="1" si="3"/>
        <v>34.99</v>
      </c>
      <c r="I49" s="112">
        <f t="shared" ca="1" si="1"/>
        <v>0</v>
      </c>
      <c r="J49" s="112">
        <f t="shared" ca="1" si="1"/>
        <v>0</v>
      </c>
      <c r="K49" s="113">
        <f t="shared" ca="1" si="1"/>
        <v>0.57239570955446673</v>
      </c>
      <c r="L49" s="114">
        <f t="shared" ca="1" si="1"/>
        <v>4.0212320939830422</v>
      </c>
      <c r="M49" s="110"/>
    </row>
    <row r="50" spans="1:13" ht="11.25" customHeight="1" x14ac:dyDescent="0.2">
      <c r="A50" s="132">
        <v>50</v>
      </c>
      <c r="B50" s="106">
        <f t="shared" ca="1" si="2"/>
        <v>-23</v>
      </c>
      <c r="C50" s="107">
        <f t="shared" ca="1" si="2"/>
        <v>-23.207251525579728</v>
      </c>
      <c r="D50" s="107">
        <f t="shared" ca="1" si="2"/>
        <v>9.4414141199999992</v>
      </c>
      <c r="E50" s="108">
        <f t="shared" ca="1" si="2"/>
        <v>8731.7082659999978</v>
      </c>
      <c r="F50" s="109">
        <f t="shared" ca="1" si="2"/>
        <v>37.733148119999996</v>
      </c>
      <c r="G50" s="110"/>
      <c r="H50" s="103">
        <f t="shared" ca="1" si="3"/>
        <v>34.99</v>
      </c>
      <c r="I50" s="112">
        <f t="shared" ca="1" si="1"/>
        <v>0</v>
      </c>
      <c r="J50" s="112">
        <f t="shared" ca="1" si="1"/>
        <v>0</v>
      </c>
      <c r="K50" s="113">
        <f t="shared" ca="1" si="1"/>
        <v>0.58732786482648391</v>
      </c>
      <c r="L50" s="114">
        <f t="shared" ca="1" si="1"/>
        <v>5.5452055960422166</v>
      </c>
      <c r="M50" s="110"/>
    </row>
    <row r="51" spans="1:13" ht="11.25" customHeight="1" x14ac:dyDescent="0.2">
      <c r="A51" s="132">
        <v>51</v>
      </c>
      <c r="B51" s="106">
        <f t="shared" ca="1" si="2"/>
        <v>-22</v>
      </c>
      <c r="C51" s="107">
        <f t="shared" ca="1" si="2"/>
        <v>-22.254136876094613</v>
      </c>
      <c r="D51" s="107">
        <f t="shared" ca="1" si="2"/>
        <v>11.35901316</v>
      </c>
      <c r="E51" s="108">
        <f t="shared" ca="1" si="2"/>
        <v>8722.2668518799983</v>
      </c>
      <c r="F51" s="109">
        <f t="shared" ca="1" si="2"/>
        <v>49.092161279999999</v>
      </c>
      <c r="G51" s="110"/>
      <c r="H51" s="103">
        <f t="shared" ca="1" si="3"/>
        <v>34.99</v>
      </c>
      <c r="I51" s="112">
        <f t="shared" ca="1" si="1"/>
        <v>0</v>
      </c>
      <c r="J51" s="112">
        <f t="shared" ca="1" si="1"/>
        <v>0</v>
      </c>
      <c r="K51" s="113">
        <f t="shared" ca="1" si="1"/>
        <v>0.60274120857740798</v>
      </c>
      <c r="L51" s="114">
        <f t="shared" ca="1" si="1"/>
        <v>6.8465453203050819</v>
      </c>
      <c r="M51" s="110"/>
    </row>
    <row r="52" spans="1:13" ht="11.25" customHeight="1" x14ac:dyDescent="0.2">
      <c r="A52" s="132">
        <v>52</v>
      </c>
      <c r="B52" s="106">
        <f t="shared" ca="1" si="2"/>
        <v>-21</v>
      </c>
      <c r="C52" s="107">
        <f t="shared" ca="1" si="2"/>
        <v>-21.220111773043339</v>
      </c>
      <c r="D52" s="107">
        <f t="shared" ca="1" si="2"/>
        <v>17.342399759999999</v>
      </c>
      <c r="E52" s="108">
        <f t="shared" ca="1" si="2"/>
        <v>8710.9078387199988</v>
      </c>
      <c r="F52" s="109">
        <f t="shared" ca="1" si="2"/>
        <v>66.434561040000006</v>
      </c>
      <c r="G52" s="110"/>
      <c r="H52" s="103">
        <f t="shared" ca="1" si="3"/>
        <v>34.99</v>
      </c>
      <c r="I52" s="112">
        <f t="shared" ca="1" si="1"/>
        <v>0</v>
      </c>
      <c r="J52" s="112">
        <f t="shared" ca="1" si="1"/>
        <v>0</v>
      </c>
      <c r="K52" s="113">
        <f t="shared" ca="1" si="1"/>
        <v>0.61866520039368444</v>
      </c>
      <c r="L52" s="114">
        <f t="shared" ca="1" si="1"/>
        <v>10.729139222827785</v>
      </c>
      <c r="M52" s="110"/>
    </row>
    <row r="53" spans="1:13" ht="11.25" customHeight="1" x14ac:dyDescent="0.2">
      <c r="A53" s="132">
        <v>53</v>
      </c>
      <c r="B53" s="106">
        <f t="shared" ca="1" si="2"/>
        <v>-20</v>
      </c>
      <c r="C53" s="107">
        <f t="shared" ca="1" si="2"/>
        <v>-20.267800103777432</v>
      </c>
      <c r="D53" s="107">
        <f t="shared" ca="1" si="2"/>
        <v>20.798973119999999</v>
      </c>
      <c r="E53" s="108">
        <f t="shared" ca="1" si="2"/>
        <v>8693.5654389599986</v>
      </c>
      <c r="F53" s="109">
        <f t="shared" ca="1" si="2"/>
        <v>87.233534160000005</v>
      </c>
      <c r="G53" s="110"/>
      <c r="H53" s="103">
        <f t="shared" ca="1" si="3"/>
        <v>34.99</v>
      </c>
      <c r="I53" s="112">
        <f t="shared" ca="1" si="1"/>
        <v>0</v>
      </c>
      <c r="J53" s="112">
        <f t="shared" ca="1" si="1"/>
        <v>0</v>
      </c>
      <c r="K53" s="113">
        <f t="shared" ca="1" si="1"/>
        <v>0.63513216856832655</v>
      </c>
      <c r="L53" s="114">
        <f t="shared" ca="1" si="1"/>
        <v>13.210096901699934</v>
      </c>
      <c r="M53" s="110"/>
    </row>
    <row r="54" spans="1:13" ht="11.25" customHeight="1" x14ac:dyDescent="0.2">
      <c r="A54" s="132">
        <v>54</v>
      </c>
      <c r="B54" s="106">
        <f t="shared" ca="1" si="2"/>
        <v>-19</v>
      </c>
      <c r="C54" s="107">
        <f t="shared" ca="1" si="2"/>
        <v>-19.287392300916089</v>
      </c>
      <c r="D54" s="107">
        <f t="shared" ca="1" si="2"/>
        <v>22.086246360000001</v>
      </c>
      <c r="E54" s="108">
        <f t="shared" ca="1" si="2"/>
        <v>8672.766465839999</v>
      </c>
      <c r="F54" s="109">
        <f t="shared" ca="1" si="2"/>
        <v>109.31978052000001</v>
      </c>
      <c r="G54" s="110"/>
      <c r="H54" s="103">
        <f t="shared" ca="1" si="3"/>
        <v>34.99</v>
      </c>
      <c r="I54" s="112">
        <f t="shared" ca="1" si="1"/>
        <v>0</v>
      </c>
      <c r="J54" s="112">
        <f t="shared" ca="1" si="1"/>
        <v>0</v>
      </c>
      <c r="K54" s="113">
        <f t="shared" ca="1" si="1"/>
        <v>0.65217768779808272</v>
      </c>
      <c r="L54" s="114">
        <f t="shared" ca="1" si="1"/>
        <v>14.40415708320362</v>
      </c>
      <c r="M54" s="110"/>
    </row>
    <row r="55" spans="1:13" ht="11.25" customHeight="1" x14ac:dyDescent="0.2">
      <c r="A55" s="132">
        <v>55</v>
      </c>
      <c r="B55" s="106">
        <f t="shared" ca="1" si="2"/>
        <v>-18</v>
      </c>
      <c r="C55" s="107">
        <f t="shared" ca="1" si="2"/>
        <v>-18.277812278509931</v>
      </c>
      <c r="D55" s="107">
        <f t="shared" ca="1" si="2"/>
        <v>29.946997320000001</v>
      </c>
      <c r="E55" s="108">
        <f t="shared" ca="1" si="2"/>
        <v>8650.6802194799984</v>
      </c>
      <c r="F55" s="109">
        <f t="shared" ca="1" si="2"/>
        <v>139.26677784</v>
      </c>
      <c r="G55" s="110"/>
      <c r="H55" s="103">
        <f t="shared" ca="1" si="3"/>
        <v>34.99</v>
      </c>
      <c r="I55" s="112">
        <f t="shared" ca="1" si="1"/>
        <v>0</v>
      </c>
      <c r="J55" s="112">
        <f t="shared" ca="1" si="1"/>
        <v>0</v>
      </c>
      <c r="K55" s="113">
        <f t="shared" ca="1" si="1"/>
        <v>0.66984101769175031</v>
      </c>
      <c r="L55" s="114">
        <f t="shared" ca="1" si="1"/>
        <v>20.059727161640922</v>
      </c>
      <c r="M55" s="110"/>
    </row>
    <row r="56" spans="1:13" ht="11.25" customHeight="1" x14ac:dyDescent="0.2">
      <c r="A56" s="132">
        <v>56</v>
      </c>
      <c r="B56" s="106">
        <f t="shared" ca="1" si="2"/>
        <v>-17</v>
      </c>
      <c r="C56" s="107">
        <f t="shared" ca="1" si="2"/>
        <v>-17.32330440174465</v>
      </c>
      <c r="D56" s="107">
        <f t="shared" ca="1" si="2"/>
        <v>43.428199319999997</v>
      </c>
      <c r="E56" s="108">
        <f t="shared" ca="1" si="2"/>
        <v>8620.7332221599991</v>
      </c>
      <c r="F56" s="109">
        <f t="shared" ca="1" si="2"/>
        <v>182.69497716000001</v>
      </c>
      <c r="G56" s="110"/>
      <c r="H56" s="103">
        <f t="shared" ca="1" si="3"/>
        <v>34.99</v>
      </c>
      <c r="I56" s="112">
        <f t="shared" ca="1" si="1"/>
        <v>0</v>
      </c>
      <c r="J56" s="112">
        <f t="shared" ca="1" si="1"/>
        <v>0</v>
      </c>
      <c r="K56" s="113">
        <f t="shared" ca="1" si="1"/>
        <v>0.68816561346990091</v>
      </c>
      <c r="L56" s="114">
        <f t="shared" ca="1" si="1"/>
        <v>29.885793426940936</v>
      </c>
      <c r="M56" s="110"/>
    </row>
    <row r="57" spans="1:13" ht="11.25" customHeight="1" x14ac:dyDescent="0.2">
      <c r="A57" s="132">
        <v>57</v>
      </c>
      <c r="B57" s="106">
        <f t="shared" ca="1" si="2"/>
        <v>-16</v>
      </c>
      <c r="C57" s="107">
        <f t="shared" ca="1" si="2"/>
        <v>-16.309934170962435</v>
      </c>
      <c r="D57" s="107">
        <f t="shared" ca="1" si="2"/>
        <v>51.726407160000001</v>
      </c>
      <c r="E57" s="108">
        <f t="shared" ca="1" si="2"/>
        <v>8577.3050228399989</v>
      </c>
      <c r="F57" s="109">
        <f t="shared" ca="1" si="2"/>
        <v>234.42138432000002</v>
      </c>
      <c r="G57" s="110"/>
      <c r="H57" s="103">
        <f t="shared" ca="1" si="3"/>
        <v>34.99</v>
      </c>
      <c r="I57" s="112">
        <f t="shared" ca="1" si="1"/>
        <v>0</v>
      </c>
      <c r="J57" s="112">
        <f t="shared" ca="1" si="1"/>
        <v>0</v>
      </c>
      <c r="K57" s="113">
        <f t="shared" ca="1" si="1"/>
        <v>0.70719972264932818</v>
      </c>
      <c r="L57" s="114">
        <f t="shared" ca="1" si="1"/>
        <v>36.580900797198218</v>
      </c>
      <c r="M57" s="110"/>
    </row>
    <row r="58" spans="1:13" ht="11.25" customHeight="1" x14ac:dyDescent="0.2">
      <c r="A58" s="132">
        <v>58</v>
      </c>
      <c r="B58" s="106">
        <f t="shared" ca="1" si="2"/>
        <v>-15</v>
      </c>
      <c r="C58" s="107">
        <f t="shared" ca="1" si="2"/>
        <v>-15.415231917902053</v>
      </c>
      <c r="D58" s="107">
        <f t="shared" ca="1" si="2"/>
        <v>58.762824600000002</v>
      </c>
      <c r="E58" s="108">
        <f t="shared" ca="1" si="2"/>
        <v>8525.5786156799986</v>
      </c>
      <c r="F58" s="109">
        <f t="shared" ca="1" si="2"/>
        <v>293.18420892</v>
      </c>
      <c r="G58" s="110"/>
      <c r="H58" s="103">
        <f t="shared" ca="1" si="3"/>
        <v>34.99</v>
      </c>
      <c r="I58" s="112">
        <f t="shared" ca="1" si="1"/>
        <v>0</v>
      </c>
      <c r="J58" s="112">
        <f t="shared" ca="1" si="1"/>
        <v>0</v>
      </c>
      <c r="K58" s="113">
        <f t="shared" ca="1" si="1"/>
        <v>0.7269970844901027</v>
      </c>
      <c r="L58" s="114">
        <f t="shared" ca="1" si="1"/>
        <v>42.720402160603285</v>
      </c>
      <c r="M58" s="110"/>
    </row>
    <row r="59" spans="1:13" ht="11.25" customHeight="1" x14ac:dyDescent="0.2">
      <c r="A59" s="132">
        <v>59</v>
      </c>
      <c r="B59" s="106">
        <f t="shared" ca="1" si="2"/>
        <v>-14</v>
      </c>
      <c r="C59" s="107">
        <f t="shared" ca="1" si="2"/>
        <v>-14.425192705557093</v>
      </c>
      <c r="D59" s="107">
        <f t="shared" ca="1" si="2"/>
        <v>63.287697479999999</v>
      </c>
      <c r="E59" s="108">
        <f t="shared" ca="1" si="2"/>
        <v>8466.8157910799982</v>
      </c>
      <c r="F59" s="109">
        <f t="shared" ca="1" si="2"/>
        <v>356.47190640000002</v>
      </c>
      <c r="G59" s="110"/>
      <c r="H59" s="103">
        <f t="shared" ca="1" si="3"/>
        <v>34.99</v>
      </c>
      <c r="I59" s="112">
        <f t="shared" ca="1" si="1"/>
        <v>0</v>
      </c>
      <c r="J59" s="112">
        <f t="shared" ca="1" si="1"/>
        <v>0</v>
      </c>
      <c r="K59" s="113">
        <f t="shared" ca="1" si="1"/>
        <v>0.74761775268915642</v>
      </c>
      <c r="L59" s="114">
        <f t="shared" ca="1" si="1"/>
        <v>47.315006162868791</v>
      </c>
      <c r="M59" s="110"/>
    </row>
    <row r="60" spans="1:13" ht="11.25" customHeight="1" x14ac:dyDescent="0.2">
      <c r="A60" s="132">
        <v>60</v>
      </c>
      <c r="B60" s="106">
        <f t="shared" ca="1" si="2"/>
        <v>-13</v>
      </c>
      <c r="C60" s="107">
        <f t="shared" ca="1" si="2"/>
        <v>-13.486007778842787</v>
      </c>
      <c r="D60" s="107">
        <f t="shared" ca="1" si="2"/>
        <v>70.380967319999996</v>
      </c>
      <c r="E60" s="108">
        <f t="shared" ca="1" si="2"/>
        <v>8403.5280935999981</v>
      </c>
      <c r="F60" s="109">
        <f t="shared" ca="1" si="2"/>
        <v>426.85287372000005</v>
      </c>
      <c r="G60" s="110"/>
      <c r="H60" s="103">
        <f t="shared" ca="1" si="3"/>
        <v>34.99</v>
      </c>
      <c r="I60" s="112">
        <f t="shared" ca="1" si="1"/>
        <v>0</v>
      </c>
      <c r="J60" s="112">
        <f t="shared" ca="1" si="1"/>
        <v>0</v>
      </c>
      <c r="K60" s="113">
        <f t="shared" ca="1" si="1"/>
        <v>0.76912906642490675</v>
      </c>
      <c r="L60" s="114">
        <f t="shared" ca="1" si="1"/>
        <v>54.132047688913467</v>
      </c>
      <c r="M60" s="110"/>
    </row>
    <row r="61" spans="1:13" ht="11.25" customHeight="1" x14ac:dyDescent="0.2">
      <c r="A61" s="132">
        <v>61</v>
      </c>
      <c r="B61" s="106">
        <f t="shared" ca="1" si="2"/>
        <v>-12</v>
      </c>
      <c r="C61" s="107">
        <f t="shared" ca="1" si="2"/>
        <v>-12.491804490645299</v>
      </c>
      <c r="D61" s="107">
        <f t="shared" ca="1" si="2"/>
        <v>84.721411439999997</v>
      </c>
      <c r="E61" s="108">
        <f t="shared" ca="1" si="2"/>
        <v>8333.1471262799987</v>
      </c>
      <c r="F61" s="109">
        <f t="shared" ca="1" si="2"/>
        <v>511.57428516000004</v>
      </c>
      <c r="G61" s="110"/>
      <c r="H61" s="103">
        <f t="shared" ca="1" si="3"/>
        <v>34.99</v>
      </c>
      <c r="I61" s="112">
        <f t="shared" ref="I61:L80" ca="1" si="4">IF(INDIRECT("OUTPUT!"&amp;ADDRESS($A61,COLUMN()-1))="", "-",INDIRECT("OUTPUT!"&amp;ADDRESS($A61,COLUMN()-1))*Multiply)</f>
        <v>0</v>
      </c>
      <c r="J61" s="112">
        <f t="shared" ca="1" si="4"/>
        <v>0</v>
      </c>
      <c r="K61" s="113">
        <f t="shared" ca="1" si="4"/>
        <v>0.79160680064256239</v>
      </c>
      <c r="L61" s="114">
        <f t="shared" ca="1" si="4"/>
        <v>67.066045455940582</v>
      </c>
      <c r="M61" s="110"/>
    </row>
    <row r="62" spans="1:13" ht="11.25" customHeight="1" x14ac:dyDescent="0.2">
      <c r="A62" s="132">
        <v>62</v>
      </c>
      <c r="B62" s="106">
        <f t="shared" ca="1" si="2"/>
        <v>-11</v>
      </c>
      <c r="C62" s="107">
        <f t="shared" ca="1" si="2"/>
        <v>-11.54897503168762</v>
      </c>
      <c r="D62" s="107">
        <f t="shared" ca="1" si="2"/>
        <v>92.078138280000005</v>
      </c>
      <c r="E62" s="108">
        <f t="shared" ca="1" si="2"/>
        <v>8248.4257148399993</v>
      </c>
      <c r="F62" s="109">
        <f t="shared" ca="1" si="2"/>
        <v>603.65242344000001</v>
      </c>
      <c r="G62" s="110"/>
      <c r="H62" s="103">
        <f t="shared" ca="1" si="3"/>
        <v>34.99</v>
      </c>
      <c r="I62" s="112">
        <f t="shared" ca="1" si="4"/>
        <v>0</v>
      </c>
      <c r="J62" s="112">
        <f t="shared" ca="1" si="4"/>
        <v>0</v>
      </c>
      <c r="K62" s="113">
        <f t="shared" ca="1" si="4"/>
        <v>0.81513653374473916</v>
      </c>
      <c r="L62" s="114">
        <f t="shared" ca="1" si="4"/>
        <v>75.056254471227987</v>
      </c>
      <c r="M62" s="110"/>
    </row>
    <row r="63" spans="1:13" ht="11.25" customHeight="1" x14ac:dyDescent="0.2">
      <c r="A63" s="132">
        <v>63</v>
      </c>
      <c r="B63" s="106">
        <f t="shared" ca="1" si="2"/>
        <v>-10</v>
      </c>
      <c r="C63" s="107">
        <f t="shared" ca="1" si="2"/>
        <v>-10.591535436056404</v>
      </c>
      <c r="D63" s="107">
        <f t="shared" ca="1" si="2"/>
        <v>98.189911440000003</v>
      </c>
      <c r="E63" s="108">
        <f t="shared" ca="1" si="2"/>
        <v>8156.3475765599997</v>
      </c>
      <c r="F63" s="109">
        <f t="shared" ca="1" si="2"/>
        <v>701.84233487999995</v>
      </c>
      <c r="G63" s="110"/>
      <c r="H63" s="103">
        <f t="shared" ca="1" si="3"/>
        <v>34.99</v>
      </c>
      <c r="I63" s="112">
        <f t="shared" ca="1" si="4"/>
        <v>0</v>
      </c>
      <c r="J63" s="112">
        <f t="shared" ca="1" si="4"/>
        <v>0</v>
      </c>
      <c r="K63" s="113">
        <f t="shared" ca="1" si="4"/>
        <v>0.83981528004210315</v>
      </c>
      <c r="L63" s="114">
        <f t="shared" ca="1" si="4"/>
        <v>82.461387973292915</v>
      </c>
      <c r="M63" s="110"/>
    </row>
    <row r="64" spans="1:13" ht="11.25" customHeight="1" x14ac:dyDescent="0.2">
      <c r="A64" s="132">
        <v>64</v>
      </c>
      <c r="B64" s="106">
        <f t="shared" ca="1" si="2"/>
        <v>-9</v>
      </c>
      <c r="C64" s="107">
        <f t="shared" ca="1" si="2"/>
        <v>-9.6198904731031316</v>
      </c>
      <c r="D64" s="107">
        <f t="shared" ca="1" si="2"/>
        <v>117.211209</v>
      </c>
      <c r="E64" s="108">
        <f t="shared" ca="1" si="2"/>
        <v>8058.1576651199994</v>
      </c>
      <c r="F64" s="109">
        <f t="shared" ca="1" si="2"/>
        <v>819.05354388000001</v>
      </c>
      <c r="G64" s="110"/>
      <c r="H64" s="103">
        <f t="shared" ca="1" si="3"/>
        <v>34.99</v>
      </c>
      <c r="I64" s="112">
        <f t="shared" ca="1" si="4"/>
        <v>0</v>
      </c>
      <c r="J64" s="112">
        <f t="shared" ca="1" si="4"/>
        <v>0</v>
      </c>
      <c r="K64" s="113">
        <f t="shared" ca="1" si="4"/>
        <v>0.86575344598314874</v>
      </c>
      <c r="L64" s="114">
        <f t="shared" ca="1" si="4"/>
        <v>101.47600809960106</v>
      </c>
      <c r="M64" s="110"/>
    </row>
    <row r="65" spans="1:13" ht="11.25" customHeight="1" x14ac:dyDescent="0.2">
      <c r="A65" s="132">
        <v>65</v>
      </c>
      <c r="B65" s="106">
        <f t="shared" ca="1" si="2"/>
        <v>-8</v>
      </c>
      <c r="C65" s="107">
        <f t="shared" ca="1" si="2"/>
        <v>-8.702791874178331</v>
      </c>
      <c r="D65" s="107">
        <f t="shared" ca="1" si="2"/>
        <v>124.12996212</v>
      </c>
      <c r="E65" s="108">
        <f t="shared" ca="1" si="2"/>
        <v>7940.9464561199993</v>
      </c>
      <c r="F65" s="109">
        <f t="shared" ca="1" si="2"/>
        <v>943.18350599999997</v>
      </c>
      <c r="G65" s="110"/>
      <c r="H65" s="103">
        <f t="shared" ca="1" si="3"/>
        <v>34.99</v>
      </c>
      <c r="I65" s="112">
        <f t="shared" ca="1" si="4"/>
        <v>0</v>
      </c>
      <c r="J65" s="112">
        <f t="shared" ca="1" si="4"/>
        <v>0</v>
      </c>
      <c r="K65" s="113">
        <f t="shared" ca="1" si="4"/>
        <v>0.89307718405998404</v>
      </c>
      <c r="L65" s="114">
        <f t="shared" ca="1" si="4"/>
        <v>110.85763702760208</v>
      </c>
      <c r="M65" s="110"/>
    </row>
    <row r="66" spans="1:13" ht="11.25" customHeight="1" x14ac:dyDescent="0.2">
      <c r="A66" s="132">
        <v>66</v>
      </c>
      <c r="B66" s="106">
        <f t="shared" ca="1" si="2"/>
        <v>-7</v>
      </c>
      <c r="C66" s="107">
        <f t="shared" ca="1" si="2"/>
        <v>-7.7480878422817341</v>
      </c>
      <c r="D66" s="107">
        <f t="shared" ca="1" si="2"/>
        <v>139.70520708000001</v>
      </c>
      <c r="E66" s="108">
        <f t="shared" ca="1" si="2"/>
        <v>7816.8164939999997</v>
      </c>
      <c r="F66" s="109">
        <f t="shared" ca="1" si="2"/>
        <v>1082.8887130799999</v>
      </c>
      <c r="G66" s="110"/>
      <c r="H66" s="103">
        <f t="shared" ca="1" si="3"/>
        <v>34.99</v>
      </c>
      <c r="I66" s="112">
        <f t="shared" ca="1" si="4"/>
        <v>0</v>
      </c>
      <c r="J66" s="112">
        <f t="shared" ca="1" si="4"/>
        <v>0</v>
      </c>
      <c r="K66" s="113">
        <f t="shared" ca="1" si="4"/>
        <v>0.92193123736088323</v>
      </c>
      <c r="L66" s="114">
        <f t="shared" ca="1" si="4"/>
        <v>128.79859442902281</v>
      </c>
      <c r="M66" s="110"/>
    </row>
    <row r="67" spans="1:13" ht="11.25" customHeight="1" x14ac:dyDescent="0.2">
      <c r="A67" s="132">
        <v>67</v>
      </c>
      <c r="B67" s="106">
        <f t="shared" ca="1" si="2"/>
        <v>-6</v>
      </c>
      <c r="C67" s="107">
        <f t="shared" ca="1" si="2"/>
        <v>-6.7654269845503014</v>
      </c>
      <c r="D67" s="107">
        <f t="shared" ca="1" si="2"/>
        <v>160.81972415999999</v>
      </c>
      <c r="E67" s="108">
        <f t="shared" ca="1" si="2"/>
        <v>7677.1112869199997</v>
      </c>
      <c r="F67" s="109">
        <f t="shared" ca="1" si="2"/>
        <v>1243.70843724</v>
      </c>
      <c r="G67" s="110"/>
      <c r="H67" s="103">
        <f t="shared" ca="1" si="3"/>
        <v>34.99</v>
      </c>
      <c r="I67" s="112">
        <f t="shared" ca="1" si="4"/>
        <v>0</v>
      </c>
      <c r="J67" s="112">
        <f t="shared" ca="1" si="4"/>
        <v>0</v>
      </c>
      <c r="K67" s="113">
        <f t="shared" ca="1" si="4"/>
        <v>0.95248239232484488</v>
      </c>
      <c r="L67" s="114">
        <f t="shared" ca="1" si="4"/>
        <v>153.17795560093845</v>
      </c>
      <c r="M67" s="110"/>
    </row>
    <row r="68" spans="1:13" ht="11.25" customHeight="1" x14ac:dyDescent="0.2">
      <c r="A68" s="132">
        <v>68</v>
      </c>
      <c r="B68" s="106">
        <f t="shared" ca="1" si="2"/>
        <v>-5</v>
      </c>
      <c r="C68" s="107">
        <f t="shared" ca="1" si="2"/>
        <v>-5.8247247744297042</v>
      </c>
      <c r="D68" s="107">
        <f t="shared" ca="1" si="2"/>
        <v>190.86479843999999</v>
      </c>
      <c r="E68" s="108">
        <f t="shared" ca="1" si="2"/>
        <v>7516.2915627599996</v>
      </c>
      <c r="F68" s="109">
        <f t="shared" ca="1" si="2"/>
        <v>1434.5732356799999</v>
      </c>
      <c r="G68" s="110"/>
      <c r="H68" s="103">
        <f t="shared" ca="1" si="3"/>
        <v>34.99</v>
      </c>
      <c r="I68" s="112">
        <f t="shared" ca="1" si="4"/>
        <v>0</v>
      </c>
      <c r="J68" s="112">
        <f t="shared" ca="1" si="4"/>
        <v>0</v>
      </c>
      <c r="K68" s="113">
        <f t="shared" ca="1" si="4"/>
        <v>0.98492368911777017</v>
      </c>
      <c r="L68" s="114">
        <f t="shared" ca="1" si="4"/>
        <v>187.9872614022444</v>
      </c>
      <c r="M68" s="110"/>
    </row>
    <row r="69" spans="1:13" ht="11.25" customHeight="1" x14ac:dyDescent="0.2">
      <c r="A69" s="132">
        <v>69</v>
      </c>
      <c r="B69" s="106">
        <f t="shared" ca="1" si="2"/>
        <v>-4</v>
      </c>
      <c r="C69" s="107">
        <f t="shared" ca="1" si="2"/>
        <v>-4.8741148148353064</v>
      </c>
      <c r="D69" s="107">
        <f t="shared" ca="1" si="2"/>
        <v>210.58073772</v>
      </c>
      <c r="E69" s="108">
        <f t="shared" ca="1" si="2"/>
        <v>7325.4267643199992</v>
      </c>
      <c r="F69" s="109">
        <f t="shared" ca="1" si="2"/>
        <v>1645.1539733999998</v>
      </c>
      <c r="G69" s="110"/>
      <c r="H69" s="103">
        <f t="shared" ca="1" si="3"/>
        <v>34.99</v>
      </c>
      <c r="I69" s="112">
        <f t="shared" ca="1" si="4"/>
        <v>0</v>
      </c>
      <c r="J69" s="112">
        <f t="shared" ca="1" si="4"/>
        <v>0</v>
      </c>
      <c r="K69" s="113">
        <f t="shared" ca="1" si="4"/>
        <v>1.0194795805914034</v>
      </c>
      <c r="L69" s="114">
        <f t="shared" ca="1" si="4"/>
        <v>214.68276217141394</v>
      </c>
      <c r="M69" s="110"/>
    </row>
    <row r="70" spans="1:13" ht="11.25" customHeight="1" x14ac:dyDescent="0.2">
      <c r="A70" s="132">
        <v>70</v>
      </c>
      <c r="B70" s="106">
        <f t="shared" ca="1" si="2"/>
        <v>-3</v>
      </c>
      <c r="C70" s="107">
        <f t="shared" ca="1" si="2"/>
        <v>-3.9006543312302067</v>
      </c>
      <c r="D70" s="107">
        <f t="shared" ca="1" si="2"/>
        <v>236.58903756000001</v>
      </c>
      <c r="E70" s="108">
        <f t="shared" ca="1" si="2"/>
        <v>7114.8460265999993</v>
      </c>
      <c r="F70" s="109">
        <f t="shared" ca="1" si="2"/>
        <v>1881.7430109599998</v>
      </c>
      <c r="G70" s="110"/>
      <c r="H70" s="103">
        <f t="shared" ca="1" si="3"/>
        <v>34.99</v>
      </c>
      <c r="I70" s="112">
        <f t="shared" ca="1" si="4"/>
        <v>0</v>
      </c>
      <c r="J70" s="112">
        <f t="shared" ca="1" si="4"/>
        <v>0</v>
      </c>
      <c r="K70" s="113">
        <f t="shared" ca="1" si="4"/>
        <v>1.056412285275298</v>
      </c>
      <c r="L70" s="114">
        <f t="shared" ca="1" si="4"/>
        <v>249.93556583984292</v>
      </c>
      <c r="M70" s="110"/>
    </row>
    <row r="71" spans="1:13" ht="11.25" customHeight="1" x14ac:dyDescent="0.2">
      <c r="A71" s="132">
        <v>71</v>
      </c>
      <c r="B71" s="106">
        <f t="shared" ca="1" si="2"/>
        <v>-2</v>
      </c>
      <c r="C71" s="107">
        <f t="shared" ca="1" si="2"/>
        <v>-2.9556010747378654</v>
      </c>
      <c r="D71" s="107">
        <f t="shared" ca="1" si="2"/>
        <v>260.32430135999999</v>
      </c>
      <c r="E71" s="108">
        <f t="shared" ca="1" si="2"/>
        <v>6878.2569890399991</v>
      </c>
      <c r="F71" s="109">
        <f t="shared" ca="1" si="2"/>
        <v>2142.0673123199999</v>
      </c>
      <c r="G71" s="110"/>
      <c r="H71" s="103">
        <f t="shared" ca="1" si="3"/>
        <v>34.99</v>
      </c>
      <c r="I71" s="112">
        <f t="shared" ca="1" si="4"/>
        <v>0</v>
      </c>
      <c r="J71" s="112">
        <f t="shared" ca="1" si="4"/>
        <v>0</v>
      </c>
      <c r="K71" s="113">
        <f t="shared" ca="1" si="4"/>
        <v>1.0960296517826711</v>
      </c>
      <c r="L71" s="114">
        <f t="shared" ca="1" si="4"/>
        <v>285.32315337016797</v>
      </c>
      <c r="M71" s="110"/>
    </row>
    <row r="72" spans="1:13" ht="11.25" customHeight="1" x14ac:dyDescent="0.2">
      <c r="A72" s="132">
        <v>72</v>
      </c>
      <c r="B72" s="106">
        <f t="shared" ca="1" si="2"/>
        <v>-1</v>
      </c>
      <c r="C72" s="107">
        <f t="shared" ca="1" si="2"/>
        <v>-1.9666483788269389</v>
      </c>
      <c r="D72" s="107">
        <f t="shared" ca="1" si="2"/>
        <v>290.13443244000001</v>
      </c>
      <c r="E72" s="108">
        <f t="shared" ca="1" si="2"/>
        <v>6617.9326876799987</v>
      </c>
      <c r="F72" s="109">
        <f t="shared" ca="1" si="2"/>
        <v>2432.2017447600001</v>
      </c>
      <c r="G72" s="110"/>
      <c r="H72" s="103">
        <f t="shared" ca="1" si="3"/>
        <v>34.99</v>
      </c>
      <c r="I72" s="112">
        <f t="shared" ca="1" si="4"/>
        <v>0</v>
      </c>
      <c r="J72" s="112">
        <f t="shared" ca="1" si="4"/>
        <v>0</v>
      </c>
      <c r="K72" s="113">
        <f t="shared" ca="1" si="4"/>
        <v>1.1386949476049772</v>
      </c>
      <c r="L72" s="114">
        <f t="shared" ca="1" si="4"/>
        <v>330.37461234566558</v>
      </c>
      <c r="M72" s="110"/>
    </row>
    <row r="73" spans="1:13" ht="11.25" customHeight="1" x14ac:dyDescent="0.2">
      <c r="A73" s="132">
        <v>73</v>
      </c>
      <c r="B73" s="106">
        <f t="shared" ca="1" si="2"/>
        <v>0</v>
      </c>
      <c r="C73" s="107">
        <f t="shared" ca="1" si="2"/>
        <v>-0.93963289590386545</v>
      </c>
      <c r="D73" s="107">
        <f t="shared" ca="1" si="2"/>
        <v>368.03472971999997</v>
      </c>
      <c r="E73" s="108">
        <f t="shared" ca="1" si="2"/>
        <v>6327.798255239999</v>
      </c>
      <c r="F73" s="109">
        <f t="shared" ca="1" si="2"/>
        <v>2800.2364744800002</v>
      </c>
      <c r="G73" s="110"/>
      <c r="H73" s="103">
        <f t="shared" ca="1" si="3"/>
        <v>34.99</v>
      </c>
      <c r="I73" s="112">
        <f t="shared" ca="1" si="4"/>
        <v>0</v>
      </c>
      <c r="J73" s="112">
        <f t="shared" ca="1" si="4"/>
        <v>0</v>
      </c>
      <c r="K73" s="113">
        <f t="shared" ca="1" si="4"/>
        <v>1.1848391132103862</v>
      </c>
      <c r="L73" s="114">
        <f t="shared" ca="1" si="4"/>
        <v>436.06194279206892</v>
      </c>
      <c r="M73" s="110"/>
    </row>
    <row r="74" spans="1:13" ht="11.25" customHeight="1" x14ac:dyDescent="0.2">
      <c r="A74" s="132">
        <v>74</v>
      </c>
      <c r="B74" s="106">
        <f t="shared" ref="B74:F109" ca="1" si="5">IF(INDIRECT("OUTPUT!"&amp;ADDRESS($A74,COLUMN()-1))="", "-",INDIRECT("OUTPUT!"&amp;ADDRESS($A74,COLUMN()-1)))</f>
        <v>1</v>
      </c>
      <c r="C74" s="107">
        <f t="shared" ca="1" si="5"/>
        <v>0.12157665294235699</v>
      </c>
      <c r="D74" s="107">
        <f t="shared" ca="1" si="5"/>
        <v>434.53274820000001</v>
      </c>
      <c r="E74" s="108">
        <f t="shared" ca="1" si="5"/>
        <v>5959.7635255199993</v>
      </c>
      <c r="F74" s="109">
        <f t="shared" ca="1" si="5"/>
        <v>3234.76922268</v>
      </c>
      <c r="G74" s="110"/>
      <c r="H74" s="103">
        <f t="shared" ca="1" si="3"/>
        <v>34.99</v>
      </c>
      <c r="I74" s="112">
        <f t="shared" ca="1" si="4"/>
        <v>0</v>
      </c>
      <c r="J74" s="112">
        <f t="shared" ca="1" si="4"/>
        <v>0</v>
      </c>
      <c r="K74" s="113">
        <f t="shared" ca="1" si="4"/>
        <v>1.2349761948668019</v>
      </c>
      <c r="L74" s="114">
        <f t="shared" ca="1" si="4"/>
        <v>536.63759991705012</v>
      </c>
      <c r="M74" s="110"/>
    </row>
    <row r="75" spans="1:13" ht="11.25" customHeight="1" x14ac:dyDescent="0.2">
      <c r="A75" s="132">
        <v>75</v>
      </c>
      <c r="B75" s="106">
        <f t="shared" ca="1" si="5"/>
        <v>2</v>
      </c>
      <c r="C75" s="107">
        <f t="shared" ca="1" si="5"/>
        <v>0.94393575133730834</v>
      </c>
      <c r="D75" s="107">
        <f t="shared" ca="1" si="5"/>
        <v>357.29872776000002</v>
      </c>
      <c r="E75" s="108">
        <f t="shared" ca="1" si="5"/>
        <v>5525.2307773199991</v>
      </c>
      <c r="F75" s="109">
        <f t="shared" ca="1" si="5"/>
        <v>3592.06795044</v>
      </c>
      <c r="G75" s="110"/>
      <c r="H75" s="103">
        <f t="shared" ca="1" si="3"/>
        <v>34.99</v>
      </c>
      <c r="I75" s="112">
        <f t="shared" ca="1" si="4"/>
        <v>0</v>
      </c>
      <c r="J75" s="112">
        <f t="shared" ca="1" si="4"/>
        <v>0</v>
      </c>
      <c r="K75" s="113">
        <f t="shared" ca="1" si="4"/>
        <v>1.2897229040271645</v>
      </c>
      <c r="L75" s="114">
        <f t="shared" ca="1" si="4"/>
        <v>460.81635277183841</v>
      </c>
      <c r="M75" s="110"/>
    </row>
    <row r="76" spans="1:13" ht="11.25" customHeight="1" x14ac:dyDescent="0.2">
      <c r="A76" s="132">
        <v>76</v>
      </c>
      <c r="B76" s="106">
        <f t="shared" ca="1" si="5"/>
        <v>3</v>
      </c>
      <c r="C76" s="107">
        <f t="shared" ca="1" si="5"/>
        <v>1.8130071033149509</v>
      </c>
      <c r="D76" s="107">
        <f t="shared" ca="1" si="5"/>
        <v>273.42863063999999</v>
      </c>
      <c r="E76" s="108">
        <f t="shared" ca="1" si="5"/>
        <v>5167.9320495599986</v>
      </c>
      <c r="F76" s="109">
        <f t="shared" ca="1" si="5"/>
        <v>3865.4965810799999</v>
      </c>
      <c r="G76" s="110"/>
      <c r="H76" s="103">
        <f t="shared" ca="1" si="3"/>
        <v>34.99</v>
      </c>
      <c r="I76" s="112">
        <f t="shared" ca="1" si="4"/>
        <v>0</v>
      </c>
      <c r="J76" s="112">
        <f t="shared" ca="1" si="4"/>
        <v>0</v>
      </c>
      <c r="K76" s="113">
        <f t="shared" ca="1" si="4"/>
        <v>1.3498235722979179</v>
      </c>
      <c r="L76" s="114">
        <f t="shared" ca="1" si="4"/>
        <v>369.0804109790127</v>
      </c>
      <c r="M76" s="110"/>
    </row>
    <row r="77" spans="1:13" ht="11.25" customHeight="1" x14ac:dyDescent="0.2">
      <c r="A77" s="132">
        <v>77</v>
      </c>
      <c r="B77" s="106">
        <f t="shared" ca="1" si="5"/>
        <v>4</v>
      </c>
      <c r="C77" s="107">
        <f t="shared" ca="1" si="5"/>
        <v>2.6824968130777225</v>
      </c>
      <c r="D77" s="107">
        <f t="shared" ca="1" si="5"/>
        <v>243.5034282</v>
      </c>
      <c r="E77" s="108">
        <f t="shared" ca="1" si="5"/>
        <v>4894.5034189199987</v>
      </c>
      <c r="F77" s="109">
        <f t="shared" ca="1" si="5"/>
        <v>4109.0000092800001</v>
      </c>
      <c r="G77" s="110"/>
      <c r="H77" s="103">
        <f t="shared" ca="1" si="3"/>
        <v>34.99</v>
      </c>
      <c r="I77" s="112">
        <f t="shared" ca="1" si="4"/>
        <v>0</v>
      </c>
      <c r="J77" s="112">
        <f t="shared" ca="1" si="4"/>
        <v>0</v>
      </c>
      <c r="K77" s="113">
        <f t="shared" ca="1" si="4"/>
        <v>1.4161822149232239</v>
      </c>
      <c r="L77" s="114">
        <f t="shared" ca="1" si="4"/>
        <v>344.84522428967426</v>
      </c>
      <c r="M77" s="110"/>
    </row>
    <row r="78" spans="1:13" ht="11.25" customHeight="1" x14ac:dyDescent="0.2">
      <c r="A78" s="132">
        <v>78</v>
      </c>
      <c r="B78" s="106">
        <f t="shared" ca="1" si="5"/>
        <v>5</v>
      </c>
      <c r="C78" s="107">
        <f t="shared" ca="1" si="5"/>
        <v>3.57475877679438</v>
      </c>
      <c r="D78" s="107">
        <f t="shared" ca="1" si="5"/>
        <v>227.50658196000001</v>
      </c>
      <c r="E78" s="108">
        <f t="shared" ca="1" si="5"/>
        <v>4650.999990719999</v>
      </c>
      <c r="F78" s="109">
        <f t="shared" ca="1" si="5"/>
        <v>4336.5065912400005</v>
      </c>
      <c r="G78" s="110"/>
      <c r="H78" s="103">
        <f t="shared" ca="1" si="3"/>
        <v>34.99</v>
      </c>
      <c r="I78" s="112">
        <f t="shared" ca="1" si="4"/>
        <v>0</v>
      </c>
      <c r="J78" s="112">
        <f t="shared" ca="1" si="4"/>
        <v>0</v>
      </c>
      <c r="K78" s="113">
        <f t="shared" ca="1" si="4"/>
        <v>1.4899040349330506</v>
      </c>
      <c r="L78" s="114">
        <f t="shared" ca="1" si="4"/>
        <v>338.96297443603078</v>
      </c>
      <c r="M78" s="110"/>
    </row>
    <row r="79" spans="1:13" ht="11.25" customHeight="1" x14ac:dyDescent="0.2">
      <c r="A79" s="132">
        <v>79</v>
      </c>
      <c r="B79" s="106">
        <f t="shared" ca="1" si="5"/>
        <v>6</v>
      </c>
      <c r="C79" s="107">
        <f t="shared" ca="1" si="5"/>
        <v>4.4762839700655217</v>
      </c>
      <c r="D79" s="107">
        <f t="shared" ca="1" si="5"/>
        <v>216.61617623999999</v>
      </c>
      <c r="E79" s="108">
        <f t="shared" ca="1" si="5"/>
        <v>4423.4934087599986</v>
      </c>
      <c r="F79" s="109">
        <f t="shared" ca="1" si="5"/>
        <v>4553.1227674800002</v>
      </c>
      <c r="G79" s="110"/>
      <c r="H79" s="103">
        <f t="shared" ca="1" si="3"/>
        <v>34.99</v>
      </c>
      <c r="I79" s="112">
        <f t="shared" ca="1" si="4"/>
        <v>0</v>
      </c>
      <c r="J79" s="112">
        <f t="shared" ca="1" si="4"/>
        <v>0</v>
      </c>
      <c r="K79" s="113">
        <f t="shared" ca="1" si="4"/>
        <v>1.5723495723318537</v>
      </c>
      <c r="L79" s="114">
        <f t="shared" ca="1" si="4"/>
        <v>340.59635207112541</v>
      </c>
      <c r="M79" s="110"/>
    </row>
    <row r="80" spans="1:13" ht="11.25" customHeight="1" x14ac:dyDescent="0.2">
      <c r="A80" s="132">
        <v>80</v>
      </c>
      <c r="B80" s="106">
        <f t="shared" ca="1" si="5"/>
        <v>7</v>
      </c>
      <c r="C80" s="107">
        <f t="shared" ca="1" si="5"/>
        <v>5.468061462821141</v>
      </c>
      <c r="D80" s="107">
        <f t="shared" ca="1" si="5"/>
        <v>217.31157132000001</v>
      </c>
      <c r="E80" s="108">
        <f t="shared" ca="1" si="5"/>
        <v>4206.8772325199989</v>
      </c>
      <c r="F80" s="109">
        <f t="shared" ca="1" si="5"/>
        <v>4770.4343388000007</v>
      </c>
      <c r="G80" s="110"/>
      <c r="H80" s="103">
        <f t="shared" ca="1" si="3"/>
        <v>34.99</v>
      </c>
      <c r="I80" s="112">
        <f t="shared" ca="1" si="4"/>
        <v>0</v>
      </c>
      <c r="J80" s="112">
        <f t="shared" ca="1" si="4"/>
        <v>0</v>
      </c>
      <c r="K80" s="113">
        <f t="shared" ca="1" si="4"/>
        <v>1.6652059441479823</v>
      </c>
      <c r="L80" s="114">
        <f t="shared" ca="1" si="4"/>
        <v>361.8685202942022</v>
      </c>
      <c r="M80" s="110"/>
    </row>
    <row r="81" spans="1:13" ht="11.25" customHeight="1" x14ac:dyDescent="0.2">
      <c r="A81" s="132">
        <v>81</v>
      </c>
      <c r="B81" s="106">
        <f t="shared" ca="1" si="5"/>
        <v>8</v>
      </c>
      <c r="C81" s="107">
        <f t="shared" ca="1" si="5"/>
        <v>6.3552930662989358</v>
      </c>
      <c r="D81" s="107">
        <f t="shared" ca="1" si="5"/>
        <v>218.30257259999999</v>
      </c>
      <c r="E81" s="108">
        <f t="shared" ca="1" si="5"/>
        <v>3989.5656611999989</v>
      </c>
      <c r="F81" s="109">
        <f t="shared" ca="1" si="5"/>
        <v>4988.7369114000003</v>
      </c>
      <c r="G81" s="110"/>
      <c r="H81" s="103">
        <f t="shared" ca="1" si="3"/>
        <v>34.99</v>
      </c>
      <c r="I81" s="112">
        <f t="shared" ref="I81:L100" ca="1" si="6">IF(INDIRECT("OUTPUT!"&amp;ADDRESS($A81,COLUMN()-1))="", "-",INDIRECT("OUTPUT!"&amp;ADDRESS($A81,COLUMN()-1))*Multiply)</f>
        <v>0</v>
      </c>
      <c r="J81" s="112">
        <f t="shared" ca="1" si="6"/>
        <v>0</v>
      </c>
      <c r="K81" s="113">
        <f t="shared" ca="1" si="6"/>
        <v>1.7705814077451134</v>
      </c>
      <c r="L81" s="114">
        <f t="shared" ca="1" si="6"/>
        <v>386.52247630848785</v>
      </c>
      <c r="M81" s="110"/>
    </row>
    <row r="82" spans="1:13" ht="11.25" customHeight="1" x14ac:dyDescent="0.2">
      <c r="A82" s="132">
        <v>82</v>
      </c>
      <c r="B82" s="106">
        <f t="shared" ca="1" si="5"/>
        <v>9</v>
      </c>
      <c r="C82" s="107">
        <f t="shared" ca="1" si="5"/>
        <v>7.2894125737677751</v>
      </c>
      <c r="D82" s="107">
        <f t="shared" ca="1" si="5"/>
        <v>235.32299856</v>
      </c>
      <c r="E82" s="108">
        <f t="shared" ca="1" si="5"/>
        <v>3771.2630885999988</v>
      </c>
      <c r="F82" s="109">
        <f t="shared" ca="1" si="5"/>
        <v>5224.0599099600004</v>
      </c>
      <c r="G82" s="110"/>
      <c r="H82" s="103">
        <f t="shared" ca="1" si="3"/>
        <v>34.99</v>
      </c>
      <c r="I82" s="112">
        <f t="shared" ca="1" si="6"/>
        <v>0</v>
      </c>
      <c r="J82" s="112">
        <f t="shared" ca="1" si="6"/>
        <v>0</v>
      </c>
      <c r="K82" s="113">
        <f t="shared" ca="1" si="6"/>
        <v>1.8911320813861445</v>
      </c>
      <c r="L82" s="114">
        <f t="shared" ca="1" si="6"/>
        <v>445.02687206480147</v>
      </c>
      <c r="M82" s="110"/>
    </row>
    <row r="83" spans="1:13" ht="11.25" customHeight="1" x14ac:dyDescent="0.2">
      <c r="A83" s="132">
        <v>83</v>
      </c>
      <c r="B83" s="106">
        <f t="shared" ca="1" si="5"/>
        <v>10</v>
      </c>
      <c r="C83" s="107">
        <f t="shared" ca="1" si="5"/>
        <v>8.2799940788117006</v>
      </c>
      <c r="D83" s="107">
        <f t="shared" ca="1" si="5"/>
        <v>246.00008076</v>
      </c>
      <c r="E83" s="108">
        <f t="shared" ca="1" si="5"/>
        <v>3535.9400900399987</v>
      </c>
      <c r="F83" s="109">
        <f t="shared" ca="1" si="5"/>
        <v>5470.0599907200003</v>
      </c>
      <c r="G83" s="110"/>
      <c r="H83" s="103">
        <f t="shared" ca="1" si="3"/>
        <v>34.99</v>
      </c>
      <c r="I83" s="112">
        <f t="shared" ca="1" si="6"/>
        <v>0</v>
      </c>
      <c r="J83" s="112">
        <f t="shared" ca="1" si="6"/>
        <v>0</v>
      </c>
      <c r="K83" s="113">
        <f t="shared" ca="1" si="6"/>
        <v>2.0302334924913286</v>
      </c>
      <c r="L83" s="114">
        <f t="shared" ca="1" si="6"/>
        <v>499.43760311452365</v>
      </c>
      <c r="M83" s="110"/>
    </row>
    <row r="84" spans="1:13" ht="11.25" customHeight="1" x14ac:dyDescent="0.2">
      <c r="A84" s="132">
        <v>84</v>
      </c>
      <c r="B84" s="106">
        <f t="shared" ca="1" si="5"/>
        <v>11</v>
      </c>
      <c r="C84" s="107">
        <f t="shared" ca="1" si="5"/>
        <v>9.1181165056965696</v>
      </c>
      <c r="D84" s="107">
        <f t="shared" ca="1" si="5"/>
        <v>254.27675651999999</v>
      </c>
      <c r="E84" s="108">
        <f t="shared" ca="1" si="5"/>
        <v>3289.9400092799988</v>
      </c>
      <c r="F84" s="109">
        <f t="shared" ca="1" si="5"/>
        <v>5724.3367472400005</v>
      </c>
      <c r="G84" s="110"/>
      <c r="H84" s="103">
        <f t="shared" ca="1" si="3"/>
        <v>34.99</v>
      </c>
      <c r="I84" s="112">
        <f t="shared" ca="1" si="6"/>
        <v>0</v>
      </c>
      <c r="J84" s="112">
        <f t="shared" ca="1" si="6"/>
        <v>0</v>
      </c>
      <c r="K84" s="113">
        <f t="shared" ca="1" si="6"/>
        <v>2.1922153584534922</v>
      </c>
      <c r="L84" s="114">
        <f t="shared" ca="1" si="6"/>
        <v>557.42941094088314</v>
      </c>
      <c r="M84" s="110"/>
    </row>
    <row r="85" spans="1:13" ht="11.25" customHeight="1" x14ac:dyDescent="0.2">
      <c r="A85" s="132">
        <v>85</v>
      </c>
      <c r="B85" s="106">
        <f t="shared" ca="1" si="5"/>
        <v>12</v>
      </c>
      <c r="C85" s="107">
        <f t="shared" ca="1" si="5"/>
        <v>10.066727781476025</v>
      </c>
      <c r="D85" s="107">
        <f t="shared" ca="1" si="5"/>
        <v>271.83342587999999</v>
      </c>
      <c r="E85" s="108">
        <f t="shared" ca="1" si="5"/>
        <v>3035.6632527599986</v>
      </c>
      <c r="F85" s="109">
        <f t="shared" ca="1" si="5"/>
        <v>5996.1701731200001</v>
      </c>
      <c r="G85" s="110"/>
      <c r="H85" s="103">
        <f t="shared" ca="1" si="3"/>
        <v>34.99</v>
      </c>
      <c r="I85" s="112">
        <f t="shared" ca="1" si="6"/>
        <v>0</v>
      </c>
      <c r="J85" s="112">
        <f t="shared" ca="1" si="6"/>
        <v>0</v>
      </c>
      <c r="K85" s="113">
        <f t="shared" ca="1" si="6"/>
        <v>2.3826867016278124</v>
      </c>
      <c r="L85" s="114">
        <f t="shared" ca="1" si="6"/>
        <v>647.69388890220569</v>
      </c>
      <c r="M85" s="110"/>
    </row>
    <row r="86" spans="1:13" ht="11.25" customHeight="1" x14ac:dyDescent="0.2">
      <c r="A86" s="132">
        <v>86</v>
      </c>
      <c r="B86" s="106">
        <f t="shared" ca="1" si="5"/>
        <v>13</v>
      </c>
      <c r="C86" s="107">
        <f t="shared" ca="1" si="5"/>
        <v>10.94282797006319</v>
      </c>
      <c r="D86" s="107">
        <f t="shared" ca="1" si="5"/>
        <v>276.78931704000001</v>
      </c>
      <c r="E86" s="108">
        <f t="shared" ca="1" si="5"/>
        <v>2763.8298268799986</v>
      </c>
      <c r="F86" s="109">
        <f t="shared" ca="1" si="5"/>
        <v>6272.9594901600003</v>
      </c>
      <c r="G86" s="110"/>
      <c r="H86" s="103">
        <f t="shared" ca="1" si="3"/>
        <v>34.99</v>
      </c>
      <c r="I86" s="112">
        <f t="shared" ca="1" si="6"/>
        <v>0</v>
      </c>
      <c r="J86" s="112">
        <f t="shared" ca="1" si="6"/>
        <v>0</v>
      </c>
      <c r="K86" s="113">
        <f t="shared" ca="1" si="6"/>
        <v>2.6089917976071546</v>
      </c>
      <c r="L86" s="114">
        <f t="shared" ca="1" si="6"/>
        <v>722.1410578226463</v>
      </c>
      <c r="M86" s="110"/>
    </row>
    <row r="87" spans="1:13" ht="11.25" customHeight="1" x14ac:dyDescent="0.2">
      <c r="A87" s="132">
        <v>87</v>
      </c>
      <c r="B87" s="106">
        <f t="shared" ca="1" si="5"/>
        <v>14</v>
      </c>
      <c r="C87" s="107">
        <f t="shared" ca="1" si="5"/>
        <v>11.773323894299006</v>
      </c>
      <c r="D87" s="107">
        <f t="shared" ca="1" si="5"/>
        <v>280.63328388000002</v>
      </c>
      <c r="E87" s="108">
        <f t="shared" ca="1" si="5"/>
        <v>2487.0405098399988</v>
      </c>
      <c r="F87" s="109">
        <f t="shared" ca="1" si="5"/>
        <v>6553.5927740400002</v>
      </c>
      <c r="G87" s="110"/>
      <c r="H87" s="103">
        <f t="shared" ca="1" si="3"/>
        <v>34.99</v>
      </c>
      <c r="I87" s="112">
        <f t="shared" ca="1" si="6"/>
        <v>0</v>
      </c>
      <c r="J87" s="112">
        <f t="shared" ca="1" si="6"/>
        <v>0</v>
      </c>
      <c r="K87" s="113">
        <f t="shared" ca="1" si="6"/>
        <v>2.8808584472417516</v>
      </c>
      <c r="L87" s="114">
        <f t="shared" ca="1" si="6"/>
        <v>808.46476644289044</v>
      </c>
      <c r="M87" s="110"/>
    </row>
    <row r="88" spans="1:13" ht="11.25" customHeight="1" x14ac:dyDescent="0.2">
      <c r="A88" s="132">
        <v>88</v>
      </c>
      <c r="B88" s="106">
        <f t="shared" ca="1" si="5"/>
        <v>15</v>
      </c>
      <c r="C88" s="107">
        <f t="shared" ca="1" si="5"/>
        <v>12.58429877466344</v>
      </c>
      <c r="D88" s="107">
        <f t="shared" ca="1" si="5"/>
        <v>277.87809743999998</v>
      </c>
      <c r="E88" s="108">
        <f t="shared" ca="1" si="5"/>
        <v>2206.4072259599989</v>
      </c>
      <c r="F88" s="109">
        <f t="shared" ca="1" si="5"/>
        <v>6831.4708714799999</v>
      </c>
      <c r="G88" s="110"/>
      <c r="H88" s="103">
        <f t="shared" ca="1" si="3"/>
        <v>34.99</v>
      </c>
      <c r="I88" s="112">
        <f t="shared" ca="1" si="6"/>
        <v>0</v>
      </c>
      <c r="J88" s="112">
        <f t="shared" ca="1" si="6"/>
        <v>0</v>
      </c>
      <c r="K88" s="113">
        <f t="shared" ca="1" si="6"/>
        <v>3.2113335617645364</v>
      </c>
      <c r="L88" s="114">
        <f t="shared" ca="1" si="6"/>
        <v>892.35926038834816</v>
      </c>
      <c r="M88" s="110"/>
    </row>
    <row r="89" spans="1:13" ht="11.25" customHeight="1" x14ac:dyDescent="0.2">
      <c r="A89" s="132">
        <v>89</v>
      </c>
      <c r="B89" s="106">
        <f t="shared" ca="1" si="5"/>
        <v>16</v>
      </c>
      <c r="C89" s="107">
        <f t="shared" ca="1" si="5"/>
        <v>13.324384613883668</v>
      </c>
      <c r="D89" s="107">
        <f t="shared" ca="1" si="5"/>
        <v>269.36824799999999</v>
      </c>
      <c r="E89" s="108">
        <f t="shared" ca="1" si="5"/>
        <v>1928.5291285199989</v>
      </c>
      <c r="F89" s="109">
        <f t="shared" ca="1" si="5"/>
        <v>7100.8391194799997</v>
      </c>
      <c r="G89" s="110"/>
      <c r="H89" s="103">
        <f t="shared" ca="1" si="3"/>
        <v>34.99</v>
      </c>
      <c r="I89" s="112">
        <f t="shared" ca="1" si="6"/>
        <v>0</v>
      </c>
      <c r="J89" s="112">
        <f t="shared" ca="1" si="6"/>
        <v>0</v>
      </c>
      <c r="K89" s="113">
        <f t="shared" ca="1" si="6"/>
        <v>3.6181555886981078</v>
      </c>
      <c r="L89" s="114">
        <f t="shared" ca="1" si="6"/>
        <v>974.61623191901788</v>
      </c>
      <c r="M89" s="110"/>
    </row>
    <row r="90" spans="1:13" ht="11.25" customHeight="1" x14ac:dyDescent="0.2">
      <c r="A90" s="132">
        <v>90</v>
      </c>
      <c r="B90" s="106">
        <f t="shared" ca="1" si="5"/>
        <v>17</v>
      </c>
      <c r="C90" s="107">
        <f t="shared" ca="1" si="5"/>
        <v>14.0977714014259</v>
      </c>
      <c r="D90" s="107">
        <f t="shared" ca="1" si="5"/>
        <v>258.05342904000003</v>
      </c>
      <c r="E90" s="108">
        <f t="shared" ca="1" si="5"/>
        <v>1659.160880519999</v>
      </c>
      <c r="F90" s="109">
        <f t="shared" ca="1" si="5"/>
        <v>7358.8925485199998</v>
      </c>
      <c r="G90" s="110"/>
      <c r="H90" s="103">
        <f t="shared" ca="1" si="3"/>
        <v>34.99</v>
      </c>
      <c r="I90" s="112">
        <f t="shared" ca="1" si="6"/>
        <v>0</v>
      </c>
      <c r="J90" s="112">
        <f t="shared" ca="1" si="6"/>
        <v>0</v>
      </c>
      <c r="K90" s="113">
        <f t="shared" ca="1" si="6"/>
        <v>4.1258040593435696</v>
      </c>
      <c r="L90" s="114">
        <f t="shared" ca="1" si="6"/>
        <v>1064.6778850607598</v>
      </c>
      <c r="M90" s="110"/>
    </row>
    <row r="91" spans="1:13" ht="11.25" customHeight="1" x14ac:dyDescent="0.2">
      <c r="A91" s="132">
        <v>91</v>
      </c>
      <c r="B91" s="106">
        <f t="shared" ca="1" si="5"/>
        <v>18</v>
      </c>
      <c r="C91" s="107">
        <f t="shared" ca="1" si="5"/>
        <v>14.826837961843175</v>
      </c>
      <c r="D91" s="107">
        <f t="shared" ca="1" si="5"/>
        <v>236.31698700000001</v>
      </c>
      <c r="E91" s="108">
        <f t="shared" ca="1" si="5"/>
        <v>1401.1074514799989</v>
      </c>
      <c r="F91" s="109">
        <f t="shared" ca="1" si="5"/>
        <v>7595.2095355199999</v>
      </c>
      <c r="G91" s="110"/>
      <c r="H91" s="103">
        <f t="shared" ca="1" si="3"/>
        <v>34.99</v>
      </c>
      <c r="I91" s="112">
        <f t="shared" ca="1" si="6"/>
        <v>0</v>
      </c>
      <c r="J91" s="112">
        <f t="shared" ca="1" si="6"/>
        <v>0</v>
      </c>
      <c r="K91" s="113">
        <f t="shared" ca="1" si="6"/>
        <v>4.7686212202988632</v>
      </c>
      <c r="L91" s="114">
        <f t="shared" ca="1" si="6"/>
        <v>1126.9061989252905</v>
      </c>
      <c r="M91" s="110"/>
    </row>
    <row r="92" spans="1:13" ht="11.25" customHeight="1" x14ac:dyDescent="0.2">
      <c r="A92" s="132">
        <v>92</v>
      </c>
      <c r="B92" s="106">
        <f t="shared" ca="1" si="5"/>
        <v>19</v>
      </c>
      <c r="C92" s="107">
        <f t="shared" ca="1" si="5"/>
        <v>15.443156858624578</v>
      </c>
      <c r="D92" s="107">
        <f t="shared" ca="1" si="5"/>
        <v>216.01268232000001</v>
      </c>
      <c r="E92" s="108">
        <f t="shared" ca="1" si="5"/>
        <v>1164.7904644799989</v>
      </c>
      <c r="F92" s="109">
        <f t="shared" ca="1" si="5"/>
        <v>7811.2222178399998</v>
      </c>
      <c r="G92" s="110"/>
      <c r="H92" s="103">
        <f t="shared" ca="1" si="3"/>
        <v>34.99</v>
      </c>
      <c r="I92" s="112">
        <f t="shared" ca="1" si="6"/>
        <v>0</v>
      </c>
      <c r="J92" s="112">
        <f t="shared" ca="1" si="6"/>
        <v>0</v>
      </c>
      <c r="K92" s="113">
        <f t="shared" ca="1" si="6"/>
        <v>5.5956714240047312</v>
      </c>
      <c r="L92" s="114">
        <f t="shared" ca="1" si="6"/>
        <v>1208.7359936806358</v>
      </c>
      <c r="M92" s="110"/>
    </row>
    <row r="93" spans="1:13" ht="11.25" customHeight="1" x14ac:dyDescent="0.2">
      <c r="A93" s="132">
        <v>93</v>
      </c>
      <c r="B93" s="106">
        <f t="shared" ca="1" si="5"/>
        <v>20</v>
      </c>
      <c r="C93" s="107">
        <f t="shared" ca="1" si="5"/>
        <v>15.955675677717171</v>
      </c>
      <c r="D93" s="107">
        <f t="shared" ca="1" si="5"/>
        <v>185.5555464</v>
      </c>
      <c r="E93" s="108">
        <f t="shared" ca="1" si="5"/>
        <v>948.77778215999888</v>
      </c>
      <c r="F93" s="109">
        <f t="shared" ca="1" si="5"/>
        <v>7996.7777642399997</v>
      </c>
      <c r="G93" s="110"/>
      <c r="H93" s="103">
        <f t="shared" ca="1" si="3"/>
        <v>34.99</v>
      </c>
      <c r="I93" s="112">
        <f t="shared" ca="1" si="6"/>
        <v>0</v>
      </c>
      <c r="J93" s="112">
        <f t="shared" ca="1" si="6"/>
        <v>0</v>
      </c>
      <c r="K93" s="113">
        <f t="shared" ca="1" si="6"/>
        <v>6.6784918468388446</v>
      </c>
      <c r="L93" s="114">
        <f t="shared" ca="1" si="6"/>
        <v>1239.2312037681268</v>
      </c>
      <c r="M93" s="110"/>
    </row>
    <row r="94" spans="1:13" ht="11.25" customHeight="1" x14ac:dyDescent="0.2">
      <c r="A94" s="132">
        <v>94</v>
      </c>
      <c r="B94" s="106">
        <f t="shared" ca="1" si="5"/>
        <v>21</v>
      </c>
      <c r="C94" s="107">
        <f t="shared" ca="1" si="5"/>
        <v>16.412246137852627</v>
      </c>
      <c r="D94" s="107">
        <f t="shared" ca="1" si="5"/>
        <v>160.70992631999999</v>
      </c>
      <c r="E94" s="108">
        <f t="shared" ca="1" si="5"/>
        <v>763.22223575999885</v>
      </c>
      <c r="F94" s="109">
        <f t="shared" ca="1" si="5"/>
        <v>8157.4876905599995</v>
      </c>
      <c r="G94" s="110"/>
      <c r="H94" s="103">
        <f t="shared" ca="1" si="3"/>
        <v>34.99</v>
      </c>
      <c r="I94" s="112">
        <f t="shared" ca="1" si="6"/>
        <v>0</v>
      </c>
      <c r="J94" s="112">
        <f t="shared" ca="1" si="6"/>
        <v>0</v>
      </c>
      <c r="K94" s="113">
        <f t="shared" ca="1" si="6"/>
        <v>8.1237966897843705</v>
      </c>
      <c r="L94" s="114">
        <f t="shared" ca="1" si="6"/>
        <v>1305.5747674539059</v>
      </c>
      <c r="M94" s="110"/>
    </row>
    <row r="95" spans="1:13" ht="11.25" customHeight="1" x14ac:dyDescent="0.2">
      <c r="A95" s="132">
        <v>95</v>
      </c>
      <c r="B95" s="106">
        <f t="shared" ca="1" si="5"/>
        <v>22</v>
      </c>
      <c r="C95" s="107">
        <f t="shared" ca="1" si="5"/>
        <v>16.915050334878561</v>
      </c>
      <c r="D95" s="107">
        <f t="shared" ca="1" si="5"/>
        <v>136.16537868</v>
      </c>
      <c r="E95" s="108">
        <f t="shared" ca="1" si="5"/>
        <v>602.51230943999883</v>
      </c>
      <c r="F95" s="109">
        <f t="shared" ca="1" si="5"/>
        <v>8293.6530692399992</v>
      </c>
      <c r="G95" s="110"/>
      <c r="H95" s="103">
        <f t="shared" ca="1" si="3"/>
        <v>34.99</v>
      </c>
      <c r="I95" s="112">
        <f t="shared" ca="1" si="6"/>
        <v>0</v>
      </c>
      <c r="J95" s="112">
        <f t="shared" ca="1" si="6"/>
        <v>0</v>
      </c>
      <c r="K95" s="113">
        <f t="shared" ca="1" si="6"/>
        <v>10.094952472391562</v>
      </c>
      <c r="L95" s="114">
        <f t="shared" ca="1" si="6"/>
        <v>1374.5830261597991</v>
      </c>
      <c r="M95" s="110"/>
    </row>
    <row r="96" spans="1:13" ht="11.25" customHeight="1" x14ac:dyDescent="0.2">
      <c r="A96" s="132">
        <v>96</v>
      </c>
      <c r="B96" s="106">
        <f t="shared" ca="1" si="5"/>
        <v>23</v>
      </c>
      <c r="C96" s="107">
        <f t="shared" ca="1" si="5"/>
        <v>17.436424272577426</v>
      </c>
      <c r="D96" s="107">
        <f t="shared" ca="1" si="5"/>
        <v>117.01655304000001</v>
      </c>
      <c r="E96" s="108">
        <f t="shared" ca="1" si="5"/>
        <v>466.34693075999883</v>
      </c>
      <c r="F96" s="109">
        <f t="shared" ca="1" si="5"/>
        <v>8410.6696222800001</v>
      </c>
      <c r="G96" s="110"/>
      <c r="H96" s="103">
        <f t="shared" ca="1" si="3"/>
        <v>34.99</v>
      </c>
      <c r="I96" s="112">
        <f t="shared" ca="1" si="6"/>
        <v>0</v>
      </c>
      <c r="J96" s="112">
        <f t="shared" ca="1" si="6"/>
        <v>0</v>
      </c>
      <c r="K96" s="113">
        <f t="shared" ca="1" si="6"/>
        <v>12.849578025469444</v>
      </c>
      <c r="L96" s="114">
        <f t="shared" ca="1" si="6"/>
        <v>1503.6133285589638</v>
      </c>
      <c r="M96" s="110"/>
    </row>
    <row r="97" spans="1:13" ht="11.25" customHeight="1" x14ac:dyDescent="0.2">
      <c r="A97" s="132">
        <v>97</v>
      </c>
      <c r="B97" s="106">
        <f t="shared" ca="1" si="5"/>
        <v>24</v>
      </c>
      <c r="C97" s="107">
        <f t="shared" ca="1" si="5"/>
        <v>18.113844161752478</v>
      </c>
      <c r="D97" s="107">
        <f t="shared" ca="1" si="5"/>
        <v>91.15437876</v>
      </c>
      <c r="E97" s="108">
        <f t="shared" ca="1" si="5"/>
        <v>349.33037771999881</v>
      </c>
      <c r="F97" s="109">
        <f t="shared" ca="1" si="5"/>
        <v>8501.8240010400004</v>
      </c>
      <c r="G97" s="110"/>
      <c r="H97" s="103">
        <f t="shared" ca="1" si="3"/>
        <v>34.99</v>
      </c>
      <c r="I97" s="112">
        <f t="shared" ca="1" si="6"/>
        <v>0</v>
      </c>
      <c r="J97" s="112">
        <f t="shared" ca="1" si="6"/>
        <v>0</v>
      </c>
      <c r="K97" s="113">
        <f t="shared" ca="1" si="6"/>
        <v>16.808092652981259</v>
      </c>
      <c r="L97" s="114">
        <f t="shared" ca="1" si="6"/>
        <v>1532.1312439230269</v>
      </c>
      <c r="M97" s="110"/>
    </row>
    <row r="98" spans="1:13" ht="11.25" customHeight="1" x14ac:dyDescent="0.2">
      <c r="A98" s="132">
        <v>98</v>
      </c>
      <c r="B98" s="106">
        <f t="shared" ca="1" si="5"/>
        <v>25</v>
      </c>
      <c r="C98" s="107">
        <f t="shared" ca="1" si="5"/>
        <v>18.73943572911395</v>
      </c>
      <c r="D98" s="107">
        <f t="shared" ca="1" si="5"/>
        <v>75.086217360000006</v>
      </c>
      <c r="E98" s="108">
        <f t="shared" ca="1" si="5"/>
        <v>258.17599895999882</v>
      </c>
      <c r="F98" s="109">
        <f t="shared" ca="1" si="5"/>
        <v>8576.9102184000003</v>
      </c>
      <c r="G98" s="110"/>
      <c r="H98" s="103">
        <f t="shared" ca="1" si="3"/>
        <v>34.99</v>
      </c>
      <c r="I98" s="112">
        <f t="shared" ca="1" si="6"/>
        <v>0</v>
      </c>
      <c r="J98" s="112">
        <f t="shared" ca="1" si="6"/>
        <v>0</v>
      </c>
      <c r="K98" s="113">
        <f t="shared" ca="1" si="6"/>
        <v>17.575075000000005</v>
      </c>
      <c r="L98" s="114">
        <f t="shared" ca="1" si="6"/>
        <v>1319.6459015683024</v>
      </c>
      <c r="M98" s="110"/>
    </row>
    <row r="99" spans="1:13" ht="11.25" customHeight="1" x14ac:dyDescent="0.2">
      <c r="A99" s="132">
        <v>99</v>
      </c>
      <c r="B99" s="106">
        <f t="shared" ca="1" si="5"/>
        <v>26</v>
      </c>
      <c r="C99" s="107">
        <f t="shared" ca="1" si="5"/>
        <v>19.312362238044713</v>
      </c>
      <c r="D99" s="107">
        <f t="shared" ca="1" si="5"/>
        <v>55.126776360000001</v>
      </c>
      <c r="E99" s="108">
        <f t="shared" ca="1" si="5"/>
        <v>183.08978159999882</v>
      </c>
      <c r="F99" s="109">
        <f t="shared" ca="1" si="5"/>
        <v>8632.0369947600011</v>
      </c>
      <c r="G99" s="110"/>
      <c r="H99" s="103">
        <f t="shared" ca="1" si="3"/>
        <v>35</v>
      </c>
      <c r="I99" s="112">
        <f t="shared" ca="1" si="6"/>
        <v>1.7372190224632564</v>
      </c>
      <c r="J99" s="112">
        <f t="shared" ca="1" si="6"/>
        <v>5.7460370723801848</v>
      </c>
      <c r="K99" s="113">
        <f t="shared" ca="1" si="6"/>
        <v>24.5</v>
      </c>
      <c r="L99" s="114">
        <f t="shared" ca="1" si="6"/>
        <v>1350.6060208200001</v>
      </c>
      <c r="M99" s="110"/>
    </row>
    <row r="100" spans="1:13" ht="11.25" customHeight="1" x14ac:dyDescent="0.2">
      <c r="A100" s="132">
        <v>100</v>
      </c>
      <c r="B100" s="106">
        <f t="shared" ca="1" si="5"/>
        <v>27</v>
      </c>
      <c r="C100" s="107">
        <f t="shared" ca="1" si="5"/>
        <v>20.057552307692635</v>
      </c>
      <c r="D100" s="107">
        <f t="shared" ca="1" si="5"/>
        <v>40.966236360000003</v>
      </c>
      <c r="E100" s="108">
        <f t="shared" ca="1" si="5"/>
        <v>127.96300523999881</v>
      </c>
      <c r="F100" s="109">
        <f t="shared" ca="1" si="5"/>
        <v>8673.0032311200011</v>
      </c>
      <c r="G100" s="110"/>
      <c r="H100" s="103">
        <f t="shared" ca="1" si="3"/>
        <v>35</v>
      </c>
      <c r="I100" s="112">
        <f t="shared" ca="1" si="6"/>
        <v>4.0518703654080399</v>
      </c>
      <c r="J100" s="112">
        <f t="shared" ca="1" si="6"/>
        <v>9.9593927453631199</v>
      </c>
      <c r="K100" s="113">
        <f t="shared" ca="1" si="6"/>
        <v>24.5</v>
      </c>
      <c r="L100" s="114">
        <f t="shared" ca="1" si="6"/>
        <v>1003.67279082</v>
      </c>
      <c r="M100" s="110"/>
    </row>
    <row r="101" spans="1:13" ht="11.25" customHeight="1" x14ac:dyDescent="0.2">
      <c r="A101" s="132">
        <v>101</v>
      </c>
      <c r="B101" s="106">
        <f t="shared" ca="1" si="5"/>
        <v>28</v>
      </c>
      <c r="C101" s="107">
        <f t="shared" ca="1" si="5"/>
        <v>20.323402279930896</v>
      </c>
      <c r="D101" s="107">
        <f t="shared" ca="1" si="5"/>
        <v>30.90990528</v>
      </c>
      <c r="E101" s="108">
        <f t="shared" ca="1" si="5"/>
        <v>86.996768879998797</v>
      </c>
      <c r="F101" s="109">
        <f t="shared" ca="1" si="5"/>
        <v>8703.9131364000004</v>
      </c>
      <c r="G101" s="110"/>
      <c r="H101" s="103">
        <f t="shared" ca="1" si="3"/>
        <v>35</v>
      </c>
      <c r="I101" s="112">
        <f t="shared" ref="I101:L109" ca="1" si="7">IF(INDIRECT("OUTPUT!"&amp;ADDRESS($A101,COLUMN()-1))="", "-",INDIRECT("OUTPUT!"&amp;ADDRESS($A101,COLUMN()-1))*Multiply)</f>
        <v>6.3665217083528223</v>
      </c>
      <c r="J101" s="112">
        <f t="shared" ca="1" si="7"/>
        <v>11.807314978094972</v>
      </c>
      <c r="K101" s="113">
        <f t="shared" ca="1" si="7"/>
        <v>24.5</v>
      </c>
      <c r="L101" s="114">
        <f t="shared" ca="1" si="7"/>
        <v>757.29267936000008</v>
      </c>
      <c r="M101" s="110"/>
    </row>
    <row r="102" spans="1:13" ht="11.25" customHeight="1" x14ac:dyDescent="0.2">
      <c r="A102" s="132">
        <v>102</v>
      </c>
      <c r="B102" s="106">
        <f t="shared" ca="1" si="5"/>
        <v>29</v>
      </c>
      <c r="C102" s="107">
        <f t="shared" ca="1" si="5"/>
        <v>20.658883505512076</v>
      </c>
      <c r="D102" s="107">
        <f t="shared" ca="1" si="5"/>
        <v>21.577088880000002</v>
      </c>
      <c r="E102" s="108">
        <f t="shared" ca="1" si="5"/>
        <v>56.086863599998793</v>
      </c>
      <c r="F102" s="109">
        <f t="shared" ca="1" si="5"/>
        <v>8725.4902252800002</v>
      </c>
      <c r="G102" s="110"/>
      <c r="H102" s="103">
        <f t="shared" ca="1" si="3"/>
        <v>35</v>
      </c>
      <c r="I102" s="112">
        <f t="shared" ca="1" si="7"/>
        <v>8.6811730512976162</v>
      </c>
      <c r="J102" s="112">
        <f t="shared" ca="1" si="7"/>
        <v>11.23886655063057</v>
      </c>
      <c r="K102" s="113">
        <f t="shared" ca="1" si="7"/>
        <v>24.5</v>
      </c>
      <c r="L102" s="114">
        <f t="shared" ca="1" si="7"/>
        <v>528.63867756000002</v>
      </c>
      <c r="M102" s="110"/>
    </row>
    <row r="103" spans="1:13" ht="11.25" customHeight="1" x14ac:dyDescent="0.2">
      <c r="A103" s="132">
        <v>103</v>
      </c>
      <c r="B103" s="106">
        <f t="shared" ca="1" si="5"/>
        <v>30</v>
      </c>
      <c r="C103" s="107">
        <f t="shared" ca="1" si="5"/>
        <v>21.218418931213659</v>
      </c>
      <c r="D103" s="107">
        <f t="shared" ca="1" si="5"/>
        <v>14.70252996</v>
      </c>
      <c r="E103" s="108">
        <f t="shared" ca="1" si="5"/>
        <v>34.509774719998788</v>
      </c>
      <c r="F103" s="109">
        <f t="shared" ca="1" si="5"/>
        <v>8740.1927552400011</v>
      </c>
      <c r="G103" s="110"/>
      <c r="H103" s="103">
        <f t="shared" ca="1" si="3"/>
        <v>35</v>
      </c>
      <c r="I103" s="112">
        <f t="shared" ca="1" si="7"/>
        <v>10.995824394242391</v>
      </c>
      <c r="J103" s="112">
        <f t="shared" ca="1" si="7"/>
        <v>9.6999862554748564</v>
      </c>
      <c r="K103" s="113">
        <f t="shared" ca="1" si="7"/>
        <v>24.5</v>
      </c>
      <c r="L103" s="114">
        <f t="shared" ca="1" si="7"/>
        <v>360.21198401999999</v>
      </c>
      <c r="M103" s="110"/>
    </row>
    <row r="104" spans="1:13" ht="11.25" customHeight="1" x14ac:dyDescent="0.2">
      <c r="A104" s="132">
        <v>104</v>
      </c>
      <c r="B104" s="106">
        <f t="shared" ca="1" si="5"/>
        <v>31</v>
      </c>
      <c r="C104" s="107">
        <f t="shared" ca="1" si="5"/>
        <v>21.661071519831918</v>
      </c>
      <c r="D104" s="107">
        <f t="shared" ca="1" si="5"/>
        <v>7.7133989999999999</v>
      </c>
      <c r="E104" s="108">
        <f t="shared" ca="1" si="5"/>
        <v>19.807244759998788</v>
      </c>
      <c r="F104" s="109">
        <f t="shared" ca="1" si="5"/>
        <v>8747.9061542400013</v>
      </c>
      <c r="G104" s="110"/>
      <c r="H104" s="103">
        <f t="shared" ca="1" si="3"/>
        <v>35</v>
      </c>
      <c r="I104" s="112">
        <f t="shared" ca="1" si="7"/>
        <v>13.310475737187183</v>
      </c>
      <c r="J104" s="112">
        <f t="shared" ca="1" si="7"/>
        <v>6.1601406144446331</v>
      </c>
      <c r="K104" s="113">
        <f t="shared" ca="1" si="7"/>
        <v>24.5</v>
      </c>
      <c r="L104" s="114">
        <f t="shared" ca="1" si="7"/>
        <v>188.97827550000002</v>
      </c>
      <c r="M104" s="110"/>
    </row>
    <row r="105" spans="1:13" ht="11.25" customHeight="1" x14ac:dyDescent="0.2">
      <c r="A105" s="132">
        <v>105</v>
      </c>
      <c r="B105" s="106">
        <f t="shared" ca="1" si="5"/>
        <v>32</v>
      </c>
      <c r="C105" s="107">
        <f t="shared" ca="1" si="5"/>
        <v>21.982779087427673</v>
      </c>
      <c r="D105" s="107">
        <f t="shared" ca="1" si="5"/>
        <v>4.7007474</v>
      </c>
      <c r="E105" s="108">
        <f t="shared" ca="1" si="5"/>
        <v>12.093845759998789</v>
      </c>
      <c r="F105" s="109">
        <f t="shared" ca="1" si="5"/>
        <v>8752.6069016400015</v>
      </c>
      <c r="G105" s="110"/>
      <c r="H105" s="103">
        <f t="shared" ca="1" si="3"/>
        <v>35</v>
      </c>
      <c r="I105" s="112">
        <f t="shared" ca="1" si="7"/>
        <v>15.625127080131968</v>
      </c>
      <c r="J105" s="112">
        <f t="shared" ca="1" si="7"/>
        <v>4.4069865297959971</v>
      </c>
      <c r="K105" s="113">
        <f t="shared" ca="1" si="7"/>
        <v>24.5</v>
      </c>
      <c r="L105" s="114">
        <f t="shared" ca="1" si="7"/>
        <v>115.1683113</v>
      </c>
      <c r="M105" s="110"/>
    </row>
    <row r="106" spans="1:13" ht="11.25" customHeight="1" x14ac:dyDescent="0.2">
      <c r="A106" s="132">
        <v>106</v>
      </c>
      <c r="B106" s="106">
        <f t="shared" ca="1" si="5"/>
        <v>33</v>
      </c>
      <c r="C106" s="107">
        <f t="shared" ca="1" si="5"/>
        <v>22.541926575501751</v>
      </c>
      <c r="D106" s="107">
        <f t="shared" ca="1" si="5"/>
        <v>2.8929374399999999</v>
      </c>
      <c r="E106" s="108">
        <f t="shared" ca="1" si="5"/>
        <v>7.3930983599987892</v>
      </c>
      <c r="F106" s="109">
        <f t="shared" ca="1" si="5"/>
        <v>8755.499839080001</v>
      </c>
      <c r="G106" s="110"/>
      <c r="H106" s="103">
        <f ca="1">IF(INDIRECT("OUTPUT!"&amp;ADDRESS($A106,COLUMN()-1))="", "-",INDIRECT("OUTPUT!"&amp;ADDRESS($A106,COLUMN()-1)))</f>
        <v>35</v>
      </c>
      <c r="I106" s="112">
        <f t="shared" ca="1" si="7"/>
        <v>17.939778423076753</v>
      </c>
      <c r="J106" s="112">
        <f t="shared" ca="1" si="7"/>
        <v>3.1139193999253738</v>
      </c>
      <c r="K106" s="113">
        <f t="shared" ca="1" si="7"/>
        <v>24.5</v>
      </c>
      <c r="L106" s="114">
        <f t="shared" ca="1" si="7"/>
        <v>70.876967280000002</v>
      </c>
      <c r="M106" s="110"/>
    </row>
    <row r="107" spans="1:13" ht="11.25" customHeight="1" x14ac:dyDescent="0.2">
      <c r="A107" s="132">
        <v>107</v>
      </c>
      <c r="B107" s="106">
        <f t="shared" ca="1" si="5"/>
        <v>34</v>
      </c>
      <c r="C107" s="107">
        <f t="shared" ca="1" si="5"/>
        <v>22.800649782497302</v>
      </c>
      <c r="D107" s="107">
        <f t="shared" ca="1" si="5"/>
        <v>1.60698696</v>
      </c>
      <c r="E107" s="108">
        <f t="shared" ca="1" si="5"/>
        <v>4.5001609199987893</v>
      </c>
      <c r="F107" s="109">
        <f t="shared" ca="1" si="5"/>
        <v>8757.1068260400007</v>
      </c>
      <c r="G107" s="110"/>
      <c r="H107" s="103">
        <f ca="1">IF(INDIRECT("OUTPUT!"&amp;ADDRESS($A107,COLUMN()-1))="", "-",INDIRECT("OUTPUT!"&amp;ADDRESS($A107,COLUMN()-1)))</f>
        <v>35</v>
      </c>
      <c r="I107" s="112">
        <f t="shared" ca="1" si="7"/>
        <v>20.254429766021545</v>
      </c>
      <c r="J107" s="112">
        <f t="shared" ca="1" si="7"/>
        <v>1.9529162709739485</v>
      </c>
      <c r="K107" s="113">
        <f t="shared" ca="1" si="7"/>
        <v>24.5</v>
      </c>
      <c r="L107" s="114">
        <f t="shared" ca="1" si="7"/>
        <v>39.371180519999996</v>
      </c>
      <c r="M107" s="110"/>
    </row>
    <row r="108" spans="1:13" ht="11.25" customHeight="1" x14ac:dyDescent="0.2">
      <c r="A108" s="132">
        <v>108</v>
      </c>
      <c r="B108" s="106">
        <f t="shared" ca="1" si="5"/>
        <v>35</v>
      </c>
      <c r="C108" s="107">
        <f t="shared" ca="1" si="5"/>
        <v>22.476638327468262</v>
      </c>
      <c r="D108" s="107">
        <f t="shared" ca="1" si="5"/>
        <v>1.6877541599999999</v>
      </c>
      <c r="E108" s="108">
        <f t="shared" ca="1" si="5"/>
        <v>2.8931739599987893</v>
      </c>
      <c r="F108" s="109">
        <f t="shared" ca="1" si="5"/>
        <v>8758.7945802000013</v>
      </c>
      <c r="G108" s="110"/>
      <c r="H108" s="103">
        <f ca="1">IF(INDIRECT("OUTPUT!"&amp;ADDRESS($A108,COLUMN()-1))="", "-",INDIRECT("OUTPUT!"&amp;ADDRESS($A108,COLUMN()-1)))</f>
        <v>35</v>
      </c>
      <c r="I108" s="112">
        <f t="shared" ca="1" si="7"/>
        <v>22.569081108966326</v>
      </c>
      <c r="J108" s="112">
        <f t="shared" ca="1" si="7"/>
        <v>2.28546363174212</v>
      </c>
      <c r="K108" s="113">
        <f t="shared" ca="1" si="7"/>
        <v>24.5</v>
      </c>
      <c r="L108" s="114">
        <f t="shared" ca="1" si="7"/>
        <v>41.349976919999996</v>
      </c>
      <c r="M108" s="110"/>
    </row>
    <row r="109" spans="1:13" ht="11.25" customHeight="1" x14ac:dyDescent="0.2">
      <c r="A109" s="132">
        <v>109</v>
      </c>
      <c r="B109" s="106">
        <f t="shared" ca="1" si="5"/>
        <v>36</v>
      </c>
      <c r="C109" s="107">
        <f t="shared" ca="1" si="5"/>
        <v>22.625097633189835</v>
      </c>
      <c r="D109" s="107">
        <f t="shared" ca="1" si="5"/>
        <v>0.96452855999999998</v>
      </c>
      <c r="E109" s="108">
        <f t="shared" ca="1" si="5"/>
        <v>1.2054197999987895</v>
      </c>
      <c r="F109" s="109">
        <f t="shared" ca="1" si="5"/>
        <v>8759.7591087600013</v>
      </c>
      <c r="G109" s="110"/>
      <c r="H109" s="103">
        <f ca="1">IF(INDIRECT("OUTPUT!"&amp;ADDRESS($A109,COLUMN()-1))="", "-",INDIRECT("OUTPUT!"&amp;ADDRESS($A109,COLUMN()-1)))</f>
        <v>35</v>
      </c>
      <c r="I109" s="112">
        <f t="shared" ca="1" si="7"/>
        <v>24.883732451911111</v>
      </c>
      <c r="J109" s="112">
        <f t="shared" ca="1" si="7"/>
        <v>1.4400642377560258</v>
      </c>
      <c r="K109" s="113">
        <f t="shared" ca="1" si="7"/>
        <v>24.5</v>
      </c>
      <c r="L109" s="114">
        <f t="shared" ca="1" si="7"/>
        <v>23.63094972</v>
      </c>
      <c r="M109" s="110"/>
    </row>
    <row r="110" spans="1:13" ht="11.25" customHeight="1" x14ac:dyDescent="0.2">
      <c r="B110" s="138"/>
      <c r="C110" s="139"/>
      <c r="D110" s="139"/>
      <c r="E110" s="140"/>
      <c r="F110" s="141"/>
      <c r="G110" s="110"/>
      <c r="H110" s="103"/>
      <c r="I110" s="112"/>
      <c r="J110" s="112"/>
      <c r="K110" s="113"/>
      <c r="L110" s="114"/>
      <c r="M110" s="110"/>
    </row>
    <row r="111" spans="1:13" ht="11.25" customHeight="1" x14ac:dyDescent="0.2">
      <c r="B111" s="138"/>
      <c r="C111" s="139"/>
      <c r="D111" s="139"/>
      <c r="E111" s="140"/>
      <c r="F111" s="141"/>
      <c r="G111" s="110"/>
      <c r="H111" s="103"/>
      <c r="I111" s="112"/>
      <c r="J111" s="112"/>
      <c r="K111" s="113"/>
      <c r="L111" s="114"/>
      <c r="M111" s="110"/>
    </row>
    <row r="112" spans="1:13" ht="11.25" customHeight="1" x14ac:dyDescent="0.2">
      <c r="B112" s="138"/>
      <c r="C112" s="139"/>
      <c r="D112" s="139"/>
      <c r="E112" s="140"/>
      <c r="F112" s="141"/>
      <c r="G112" s="110"/>
      <c r="H112" s="103"/>
      <c r="I112" s="112"/>
      <c r="J112" s="112"/>
      <c r="K112" s="113"/>
      <c r="L112" s="114"/>
      <c r="M112" s="110"/>
    </row>
    <row r="113" spans="2:13" ht="11.25" customHeight="1" x14ac:dyDescent="0.2">
      <c r="B113" s="138"/>
      <c r="C113" s="139"/>
      <c r="D113" s="139"/>
      <c r="E113" s="140"/>
      <c r="F113" s="141"/>
      <c r="G113" s="110"/>
      <c r="H113" s="103"/>
      <c r="I113" s="112"/>
      <c r="J113" s="112"/>
      <c r="K113" s="113"/>
      <c r="L113" s="114"/>
      <c r="M113" s="110"/>
    </row>
    <row r="114" spans="2:13" ht="11.25" customHeight="1" x14ac:dyDescent="0.2">
      <c r="B114" s="138"/>
      <c r="C114" s="139"/>
      <c r="D114" s="139"/>
      <c r="E114" s="140"/>
      <c r="F114" s="141"/>
      <c r="G114" s="110"/>
      <c r="H114" s="103"/>
      <c r="I114" s="112"/>
      <c r="J114" s="112"/>
      <c r="K114" s="113"/>
      <c r="L114" s="114"/>
      <c r="M114" s="110"/>
    </row>
    <row r="115" spans="2:13" ht="11.25" customHeight="1" x14ac:dyDescent="0.2">
      <c r="B115" s="138"/>
      <c r="C115" s="139"/>
      <c r="D115" s="139"/>
      <c r="E115" s="140"/>
      <c r="F115" s="141"/>
      <c r="G115" s="110"/>
      <c r="H115" s="103"/>
      <c r="I115" s="112"/>
      <c r="J115" s="112"/>
      <c r="K115" s="113"/>
      <c r="L115" s="114"/>
      <c r="M115" s="110"/>
    </row>
    <row r="116" spans="2:13" ht="11.25" customHeight="1" x14ac:dyDescent="0.2">
      <c r="B116" s="138"/>
      <c r="C116" s="139"/>
      <c r="D116" s="139"/>
      <c r="E116" s="140"/>
      <c r="F116" s="141"/>
      <c r="G116" s="110"/>
      <c r="H116" s="103"/>
      <c r="I116" s="112"/>
      <c r="J116" s="112"/>
      <c r="K116" s="113"/>
      <c r="L116" s="114"/>
      <c r="M116" s="110"/>
    </row>
    <row r="117" spans="2:13" ht="11.25" customHeight="1" x14ac:dyDescent="0.2">
      <c r="B117" s="138"/>
      <c r="C117" s="139"/>
      <c r="D117" s="139"/>
      <c r="E117" s="140"/>
      <c r="F117" s="141"/>
      <c r="G117" s="110"/>
      <c r="H117" s="103"/>
      <c r="I117" s="112"/>
      <c r="J117" s="112"/>
      <c r="K117" s="113"/>
      <c r="L117" s="114"/>
      <c r="M117" s="110"/>
    </row>
    <row r="118" spans="2:13" ht="11.25" customHeight="1" x14ac:dyDescent="0.2">
      <c r="B118" s="138"/>
      <c r="C118" s="139"/>
      <c r="D118" s="139"/>
      <c r="E118" s="140"/>
      <c r="F118" s="141"/>
      <c r="G118" s="110"/>
      <c r="H118" s="103"/>
      <c r="I118" s="112"/>
      <c r="J118" s="112"/>
      <c r="K118" s="113"/>
      <c r="L118" s="114"/>
      <c r="M118" s="110"/>
    </row>
    <row r="119" spans="2:13" ht="11.25" customHeight="1" x14ac:dyDescent="0.2">
      <c r="B119" s="138"/>
      <c r="C119" s="139"/>
      <c r="D119" s="139"/>
      <c r="E119" s="140"/>
      <c r="F119" s="141"/>
      <c r="G119" s="110"/>
      <c r="H119" s="103"/>
      <c r="I119" s="112"/>
      <c r="J119" s="112"/>
      <c r="K119" s="113"/>
      <c r="L119" s="114"/>
      <c r="M119" s="110"/>
    </row>
    <row r="120" spans="2:13" ht="11.25" customHeight="1" x14ac:dyDescent="0.2">
      <c r="B120" s="138"/>
      <c r="C120" s="139"/>
      <c r="D120" s="139"/>
      <c r="E120" s="140"/>
      <c r="F120" s="141"/>
      <c r="G120" s="110"/>
      <c r="H120" s="103"/>
      <c r="I120" s="112"/>
      <c r="J120" s="112"/>
      <c r="K120" s="113"/>
      <c r="L120" s="114"/>
      <c r="M120" s="110"/>
    </row>
    <row r="121" spans="2:13" ht="11.25" customHeight="1" x14ac:dyDescent="0.2">
      <c r="B121" s="138"/>
      <c r="C121" s="139"/>
      <c r="D121" s="139"/>
      <c r="E121" s="140"/>
      <c r="F121" s="141"/>
      <c r="G121" s="110"/>
      <c r="H121" s="103"/>
      <c r="I121" s="112"/>
      <c r="J121" s="112"/>
      <c r="K121" s="113"/>
      <c r="L121" s="114"/>
      <c r="M121" s="110"/>
    </row>
    <row r="122" spans="2:13" ht="11.25" customHeight="1" x14ac:dyDescent="0.2">
      <c r="B122" s="138"/>
      <c r="C122" s="139"/>
      <c r="D122" s="139"/>
      <c r="E122" s="140"/>
      <c r="F122" s="141"/>
      <c r="G122" s="110"/>
      <c r="H122" s="103"/>
      <c r="I122" s="112"/>
      <c r="J122" s="112"/>
      <c r="K122" s="113"/>
      <c r="L122" s="114"/>
      <c r="M122" s="110"/>
    </row>
    <row r="123" spans="2:13" ht="11.25" customHeight="1" x14ac:dyDescent="0.2">
      <c r="B123" s="138"/>
      <c r="C123" s="139"/>
      <c r="D123" s="139"/>
      <c r="E123" s="140"/>
      <c r="F123" s="141"/>
      <c r="G123" s="110"/>
      <c r="H123" s="103"/>
      <c r="I123" s="112"/>
      <c r="J123" s="112"/>
      <c r="K123" s="113"/>
      <c r="L123" s="114"/>
      <c r="M123" s="110"/>
    </row>
    <row r="124" spans="2:13" ht="11.25" customHeight="1" x14ac:dyDescent="0.2">
      <c r="B124" s="138"/>
      <c r="C124" s="139"/>
      <c r="D124" s="139"/>
      <c r="E124" s="140"/>
      <c r="F124" s="141"/>
      <c r="G124" s="110"/>
      <c r="H124" s="103"/>
      <c r="I124" s="112"/>
      <c r="J124" s="112"/>
      <c r="K124" s="113"/>
      <c r="L124" s="114"/>
      <c r="M124" s="110"/>
    </row>
    <row r="125" spans="2:13" ht="11.25" customHeight="1" x14ac:dyDescent="0.2">
      <c r="B125" s="138"/>
      <c r="C125" s="139"/>
      <c r="D125" s="139"/>
      <c r="E125" s="140"/>
      <c r="F125" s="141"/>
      <c r="G125" s="110"/>
      <c r="H125" s="103"/>
      <c r="I125" s="112"/>
      <c r="J125" s="112"/>
      <c r="K125" s="113"/>
      <c r="L125" s="114"/>
      <c r="M125" s="110"/>
    </row>
    <row r="126" spans="2:13" ht="11.25" customHeight="1" x14ac:dyDescent="0.2">
      <c r="B126" s="138"/>
      <c r="C126" s="139"/>
      <c r="D126" s="139"/>
      <c r="E126" s="140"/>
      <c r="F126" s="141"/>
      <c r="G126" s="110"/>
      <c r="H126" s="103"/>
      <c r="I126" s="112"/>
      <c r="J126" s="112"/>
      <c r="K126" s="113"/>
      <c r="L126" s="114"/>
      <c r="M126" s="110"/>
    </row>
    <row r="127" spans="2:13" ht="11.25" customHeight="1" x14ac:dyDescent="0.2">
      <c r="B127" s="138"/>
      <c r="C127" s="139"/>
      <c r="D127" s="139"/>
      <c r="E127" s="140"/>
      <c r="F127" s="141"/>
      <c r="G127" s="110"/>
      <c r="H127" s="103"/>
      <c r="I127" s="112"/>
      <c r="J127" s="112"/>
      <c r="K127" s="113"/>
      <c r="L127" s="114"/>
      <c r="M127" s="110"/>
    </row>
    <row r="128" spans="2:13" ht="11.25" customHeight="1" x14ac:dyDescent="0.2">
      <c r="B128" s="138"/>
      <c r="C128" s="139"/>
      <c r="D128" s="139"/>
      <c r="E128" s="140"/>
      <c r="F128" s="141"/>
      <c r="G128" s="110"/>
      <c r="H128" s="103"/>
      <c r="I128" s="112"/>
      <c r="J128" s="112"/>
      <c r="K128" s="113"/>
      <c r="L128" s="114"/>
      <c r="M128" s="110"/>
    </row>
    <row r="129" spans="2:13" ht="11.25" customHeight="1" x14ac:dyDescent="0.2">
      <c r="B129" s="138"/>
      <c r="C129" s="139"/>
      <c r="D129" s="139"/>
      <c r="E129" s="140"/>
      <c r="F129" s="141"/>
      <c r="G129" s="110"/>
      <c r="H129" s="103"/>
      <c r="I129" s="112"/>
      <c r="J129" s="112"/>
      <c r="K129" s="113"/>
      <c r="L129" s="114"/>
      <c r="M129" s="110"/>
    </row>
    <row r="130" spans="2:13" ht="11.25" customHeight="1" x14ac:dyDescent="0.2">
      <c r="B130" s="138"/>
      <c r="C130" s="139"/>
      <c r="D130" s="139"/>
      <c r="E130" s="140"/>
      <c r="F130" s="141"/>
      <c r="G130" s="110"/>
      <c r="H130" s="103"/>
      <c r="I130" s="112"/>
      <c r="J130" s="112"/>
      <c r="K130" s="113"/>
      <c r="L130" s="114"/>
      <c r="M130" s="110"/>
    </row>
    <row r="131" spans="2:13" ht="11.25" customHeight="1" x14ac:dyDescent="0.2">
      <c r="B131" s="138"/>
      <c r="C131" s="139"/>
      <c r="D131" s="139"/>
      <c r="E131" s="140"/>
      <c r="F131" s="141"/>
      <c r="G131" s="110"/>
      <c r="H131" s="103"/>
      <c r="I131" s="112"/>
      <c r="J131" s="112"/>
      <c r="K131" s="113"/>
      <c r="L131" s="114"/>
      <c r="M131" s="110"/>
    </row>
    <row r="132" spans="2:13" ht="11.25" customHeight="1" x14ac:dyDescent="0.2">
      <c r="B132" s="138"/>
      <c r="C132" s="139"/>
      <c r="D132" s="139"/>
      <c r="E132" s="140"/>
      <c r="F132" s="141"/>
      <c r="G132" s="110"/>
      <c r="H132" s="103"/>
      <c r="I132" s="112"/>
      <c r="J132" s="112"/>
      <c r="K132" s="113"/>
      <c r="L132" s="114"/>
      <c r="M132" s="110"/>
    </row>
    <row r="133" spans="2:13" ht="11.25" customHeight="1" x14ac:dyDescent="0.2">
      <c r="B133" s="138"/>
      <c r="C133" s="139"/>
      <c r="D133" s="139"/>
      <c r="E133" s="140"/>
      <c r="F133" s="141"/>
      <c r="G133" s="110"/>
      <c r="H133" s="103"/>
      <c r="I133" s="112"/>
      <c r="J133" s="112"/>
      <c r="K133" s="113"/>
      <c r="L133" s="114"/>
      <c r="M133" s="110"/>
    </row>
    <row r="134" spans="2:13" ht="11.25" customHeight="1" x14ac:dyDescent="0.2">
      <c r="B134" s="138"/>
      <c r="C134" s="139"/>
      <c r="D134" s="139"/>
      <c r="E134" s="140"/>
      <c r="F134" s="141"/>
      <c r="G134" s="110"/>
      <c r="H134" s="103"/>
      <c r="I134" s="112"/>
      <c r="J134" s="112"/>
      <c r="K134" s="113"/>
      <c r="L134" s="114"/>
      <c r="M134" s="110"/>
    </row>
    <row r="135" spans="2:13" ht="11.25" customHeight="1" x14ac:dyDescent="0.2">
      <c r="B135" s="138"/>
      <c r="C135" s="139"/>
      <c r="D135" s="139"/>
      <c r="E135" s="140"/>
      <c r="F135" s="141"/>
      <c r="G135" s="110"/>
      <c r="H135" s="103"/>
      <c r="I135" s="112"/>
      <c r="J135" s="112"/>
      <c r="K135" s="113"/>
      <c r="L135" s="114"/>
      <c r="M135" s="110"/>
    </row>
    <row r="136" spans="2:13" ht="11.25" customHeight="1" x14ac:dyDescent="0.2">
      <c r="B136" s="138"/>
      <c r="C136" s="139"/>
      <c r="D136" s="139"/>
      <c r="E136" s="140"/>
      <c r="F136" s="141"/>
      <c r="G136" s="110"/>
      <c r="H136" s="103"/>
      <c r="I136" s="112"/>
      <c r="J136" s="112"/>
      <c r="K136" s="113"/>
      <c r="L136" s="114"/>
      <c r="M136" s="110"/>
    </row>
    <row r="137" spans="2:13" ht="11.25" customHeight="1" x14ac:dyDescent="0.2">
      <c r="B137" s="138"/>
      <c r="C137" s="139"/>
      <c r="D137" s="139"/>
      <c r="E137" s="140"/>
      <c r="F137" s="141"/>
      <c r="G137" s="110"/>
      <c r="H137" s="103"/>
      <c r="I137" s="112"/>
      <c r="J137" s="112"/>
      <c r="K137" s="113"/>
      <c r="L137" s="114"/>
      <c r="M137" s="110"/>
    </row>
    <row r="138" spans="2:13" ht="11.25" customHeight="1" x14ac:dyDescent="0.2">
      <c r="B138" s="138"/>
      <c r="C138" s="139"/>
      <c r="D138" s="139"/>
      <c r="E138" s="140"/>
      <c r="F138" s="141"/>
      <c r="G138" s="110"/>
      <c r="H138" s="103"/>
      <c r="I138" s="112"/>
      <c r="J138" s="112"/>
      <c r="K138" s="113"/>
      <c r="L138" s="114"/>
      <c r="M138" s="110"/>
    </row>
    <row r="139" spans="2:13" ht="11.25" customHeight="1" x14ac:dyDescent="0.2">
      <c r="B139" s="138"/>
      <c r="C139" s="139"/>
      <c r="D139" s="139"/>
      <c r="E139" s="140"/>
      <c r="F139" s="141"/>
      <c r="G139" s="110"/>
      <c r="H139" s="103"/>
      <c r="I139" s="112"/>
      <c r="J139" s="112"/>
      <c r="K139" s="113"/>
      <c r="L139" s="114"/>
      <c r="M139" s="110"/>
    </row>
    <row r="140" spans="2:13" ht="11.25" customHeight="1" x14ac:dyDescent="0.2">
      <c r="B140" s="138"/>
      <c r="C140" s="139"/>
      <c r="D140" s="139"/>
      <c r="E140" s="140"/>
      <c r="F140" s="141"/>
      <c r="G140" s="110"/>
      <c r="H140" s="103"/>
      <c r="I140" s="112"/>
      <c r="J140" s="112"/>
      <c r="K140" s="113"/>
      <c r="L140" s="114"/>
      <c r="M140" s="110"/>
    </row>
    <row r="141" spans="2:13" ht="11.25" customHeight="1" x14ac:dyDescent="0.2">
      <c r="B141" s="138"/>
      <c r="C141" s="139"/>
      <c r="D141" s="139"/>
      <c r="E141" s="140"/>
      <c r="F141" s="141"/>
      <c r="G141" s="110"/>
      <c r="H141" s="103"/>
      <c r="I141" s="112"/>
      <c r="J141" s="112"/>
      <c r="K141" s="113"/>
      <c r="L141" s="114"/>
      <c r="M141" s="110"/>
    </row>
    <row r="142" spans="2:13" ht="11.25" customHeight="1" x14ac:dyDescent="0.2">
      <c r="B142" s="138"/>
      <c r="C142" s="139"/>
      <c r="D142" s="139"/>
      <c r="E142" s="140"/>
      <c r="F142" s="141"/>
      <c r="G142" s="110"/>
      <c r="H142" s="103"/>
      <c r="I142" s="112"/>
      <c r="J142" s="112"/>
      <c r="K142" s="113"/>
      <c r="L142" s="114"/>
      <c r="M142" s="110"/>
    </row>
    <row r="143" spans="2:13" ht="11.25" customHeight="1" x14ac:dyDescent="0.2">
      <c r="B143" s="138"/>
      <c r="C143" s="139"/>
      <c r="D143" s="139"/>
      <c r="E143" s="140"/>
      <c r="F143" s="141"/>
      <c r="G143" s="110"/>
      <c r="H143" s="103"/>
      <c r="I143" s="112"/>
      <c r="J143" s="112"/>
      <c r="K143" s="113"/>
      <c r="L143" s="114"/>
      <c r="M143" s="110"/>
    </row>
    <row r="144" spans="2:13" ht="11.25" customHeight="1" x14ac:dyDescent="0.2">
      <c r="I144" s="119"/>
      <c r="J144" s="119"/>
      <c r="K144" s="120"/>
      <c r="L144" s="121"/>
    </row>
    <row r="145" spans="9:12" ht="11.25" customHeight="1" x14ac:dyDescent="0.2">
      <c r="I145" s="119"/>
      <c r="J145" s="119"/>
      <c r="K145" s="120"/>
      <c r="L145" s="121"/>
    </row>
    <row r="146" spans="9:12" ht="11.25" customHeight="1" x14ac:dyDescent="0.2">
      <c r="I146" s="119"/>
      <c r="J146" s="119"/>
      <c r="K146" s="120"/>
      <c r="L146" s="121"/>
    </row>
    <row r="147" spans="9:12" ht="11.25" customHeight="1" x14ac:dyDescent="0.2">
      <c r="I147" s="119"/>
      <c r="J147" s="119"/>
      <c r="K147" s="120"/>
      <c r="L147" s="121"/>
    </row>
    <row r="148" spans="9:12" ht="11.25" customHeight="1" x14ac:dyDescent="0.2">
      <c r="I148" s="119"/>
      <c r="J148" s="119"/>
      <c r="K148" s="120"/>
      <c r="L148" s="121"/>
    </row>
    <row r="149" spans="9:12" ht="11.25" customHeight="1" x14ac:dyDescent="0.2">
      <c r="I149" s="119"/>
      <c r="J149" s="119"/>
      <c r="K149" s="120"/>
      <c r="L149" s="121"/>
    </row>
    <row r="150" spans="9:12" ht="11.25" customHeight="1" x14ac:dyDescent="0.2">
      <c r="I150" s="119"/>
      <c r="J150" s="119"/>
      <c r="K150" s="120"/>
      <c r="L150" s="121"/>
    </row>
    <row r="151" spans="9:12" ht="11.25" customHeight="1" x14ac:dyDescent="0.2">
      <c r="I151" s="119"/>
      <c r="J151" s="119"/>
      <c r="K151" s="120"/>
      <c r="L151" s="121"/>
    </row>
    <row r="152" spans="9:12" ht="11.25" customHeight="1" x14ac:dyDescent="0.2">
      <c r="I152" s="119"/>
      <c r="J152" s="119"/>
      <c r="K152" s="120"/>
      <c r="L152" s="121"/>
    </row>
    <row r="153" spans="9:12" ht="11.25" customHeight="1" x14ac:dyDescent="0.2">
      <c r="I153" s="119"/>
      <c r="J153" s="119"/>
      <c r="K153" s="120"/>
      <c r="L153" s="121"/>
    </row>
    <row r="154" spans="9:12" ht="11.25" customHeight="1" x14ac:dyDescent="0.2">
      <c r="I154" s="119"/>
      <c r="J154" s="119"/>
      <c r="K154" s="120"/>
      <c r="L154" s="121"/>
    </row>
    <row r="155" spans="9:12" ht="11.25" customHeight="1" x14ac:dyDescent="0.2">
      <c r="I155" s="119"/>
      <c r="J155" s="119"/>
      <c r="K155" s="120"/>
      <c r="L155" s="121"/>
    </row>
    <row r="156" spans="9:12" ht="11.25" customHeight="1" x14ac:dyDescent="0.2">
      <c r="I156" s="119"/>
      <c r="J156" s="119"/>
      <c r="K156" s="120"/>
      <c r="L156" s="121"/>
    </row>
    <row r="157" spans="9:12" ht="11.25" customHeight="1" x14ac:dyDescent="0.2">
      <c r="I157" s="119"/>
      <c r="J157" s="119"/>
      <c r="K157" s="120"/>
      <c r="L157" s="121"/>
    </row>
    <row r="158" spans="9:12" ht="11.25" customHeight="1" x14ac:dyDescent="0.2">
      <c r="I158" s="119"/>
      <c r="J158" s="119"/>
      <c r="K158" s="120"/>
      <c r="L158" s="121"/>
    </row>
    <row r="159" spans="9:12" ht="11.25" customHeight="1" x14ac:dyDescent="0.2">
      <c r="I159" s="119"/>
      <c r="J159" s="119"/>
      <c r="K159" s="120"/>
      <c r="L159" s="121"/>
    </row>
    <row r="160" spans="9:12" ht="11.25" customHeight="1" x14ac:dyDescent="0.2">
      <c r="I160" s="119"/>
      <c r="J160" s="119"/>
      <c r="K160" s="120"/>
      <c r="L160" s="121"/>
    </row>
    <row r="161" spans="9:12" ht="11.25" customHeight="1" x14ac:dyDescent="0.2">
      <c r="I161" s="119"/>
      <c r="J161" s="119"/>
      <c r="K161" s="120"/>
      <c r="L161" s="121"/>
    </row>
    <row r="162" spans="9:12" ht="11.25" customHeight="1" x14ac:dyDescent="0.2">
      <c r="I162" s="119"/>
      <c r="J162" s="119"/>
      <c r="K162" s="120"/>
      <c r="L162" s="121"/>
    </row>
    <row r="163" spans="9:12" ht="11.25" customHeight="1" x14ac:dyDescent="0.2">
      <c r="I163" s="119"/>
      <c r="J163" s="119"/>
      <c r="K163" s="120"/>
      <c r="L163" s="121"/>
    </row>
    <row r="164" spans="9:12" ht="11.25" customHeight="1" x14ac:dyDescent="0.2">
      <c r="I164" s="119"/>
      <c r="J164" s="119"/>
      <c r="K164" s="120"/>
      <c r="L164" s="121"/>
    </row>
    <row r="165" spans="9:12" ht="11.25" customHeight="1" x14ac:dyDescent="0.2">
      <c r="I165" s="119"/>
      <c r="J165" s="119"/>
      <c r="K165" s="120"/>
      <c r="L165" s="121"/>
    </row>
    <row r="166" spans="9:12" ht="11.25" customHeight="1" x14ac:dyDescent="0.2">
      <c r="I166" s="119"/>
      <c r="J166" s="119"/>
      <c r="K166" s="120"/>
      <c r="L166" s="121"/>
    </row>
    <row r="167" spans="9:12" ht="11.25" customHeight="1" x14ac:dyDescent="0.2">
      <c r="I167" s="119"/>
      <c r="J167" s="119"/>
      <c r="K167" s="120"/>
      <c r="L167" s="121"/>
    </row>
    <row r="168" spans="9:12" ht="11.25" customHeight="1" x14ac:dyDescent="0.2">
      <c r="I168" s="119"/>
      <c r="J168" s="119"/>
      <c r="K168" s="120"/>
      <c r="L168" s="121"/>
    </row>
    <row r="169" spans="9:12" ht="11.25" customHeight="1" x14ac:dyDescent="0.2">
      <c r="I169" s="119"/>
      <c r="J169" s="119"/>
      <c r="K169" s="120"/>
      <c r="L169" s="121"/>
    </row>
    <row r="170" spans="9:12" ht="11.25" customHeight="1" x14ac:dyDescent="0.2">
      <c r="I170" s="119"/>
      <c r="J170" s="119"/>
      <c r="K170" s="120"/>
      <c r="L170" s="121"/>
    </row>
    <row r="171" spans="9:12" ht="11.25" customHeight="1" x14ac:dyDescent="0.2">
      <c r="I171" s="119"/>
      <c r="J171" s="119"/>
      <c r="K171" s="120"/>
      <c r="L171" s="121"/>
    </row>
    <row r="172" spans="9:12" ht="11.25" customHeight="1" x14ac:dyDescent="0.2">
      <c r="I172" s="119"/>
      <c r="J172" s="119"/>
      <c r="K172" s="120"/>
      <c r="L172" s="121"/>
    </row>
    <row r="173" spans="9:12" ht="11.25" customHeight="1" x14ac:dyDescent="0.2">
      <c r="I173" s="119"/>
      <c r="J173" s="119"/>
      <c r="K173" s="120"/>
      <c r="L173" s="121"/>
    </row>
    <row r="174" spans="9:12" ht="11.25" customHeight="1" x14ac:dyDescent="0.2">
      <c r="I174" s="119"/>
      <c r="J174" s="119"/>
      <c r="K174" s="120"/>
      <c r="L174" s="121"/>
    </row>
    <row r="175" spans="9:12" ht="11.25" customHeight="1" x14ac:dyDescent="0.2">
      <c r="I175" s="119"/>
      <c r="J175" s="119"/>
      <c r="K175" s="120"/>
      <c r="L175" s="121"/>
    </row>
    <row r="176" spans="9:12" ht="11.25" customHeight="1" x14ac:dyDescent="0.2">
      <c r="I176" s="119"/>
      <c r="J176" s="119"/>
      <c r="K176" s="120"/>
      <c r="L176" s="121"/>
    </row>
    <row r="177" spans="9:12" ht="11.25" customHeight="1" x14ac:dyDescent="0.2">
      <c r="I177" s="119"/>
      <c r="J177" s="119"/>
      <c r="K177" s="120"/>
      <c r="L177" s="121"/>
    </row>
    <row r="178" spans="9:12" ht="11.25" customHeight="1" x14ac:dyDescent="0.2">
      <c r="I178" s="119"/>
      <c r="J178" s="119"/>
      <c r="K178" s="120"/>
      <c r="L178" s="121"/>
    </row>
    <row r="179" spans="9:12" ht="11.25" customHeight="1" x14ac:dyDescent="0.2">
      <c r="I179" s="119"/>
      <c r="J179" s="119"/>
      <c r="K179" s="120"/>
      <c r="L179" s="121"/>
    </row>
    <row r="180" spans="9:12" ht="11.25" customHeight="1" x14ac:dyDescent="0.2">
      <c r="I180" s="119"/>
      <c r="J180" s="119"/>
      <c r="K180" s="120"/>
      <c r="L180" s="121"/>
    </row>
    <row r="181" spans="9:12" ht="11.25" customHeight="1" x14ac:dyDescent="0.2">
      <c r="I181" s="119"/>
      <c r="J181" s="119"/>
      <c r="K181" s="120"/>
      <c r="L181" s="121"/>
    </row>
    <row r="182" spans="9:12" ht="11.25" customHeight="1" x14ac:dyDescent="0.2">
      <c r="I182" s="119"/>
      <c r="J182" s="119"/>
      <c r="K182" s="120"/>
      <c r="L182" s="121"/>
    </row>
    <row r="183" spans="9:12" ht="11.25" customHeight="1" x14ac:dyDescent="0.2">
      <c r="I183" s="119"/>
      <c r="J183" s="119"/>
      <c r="K183" s="120"/>
      <c r="L183" s="121"/>
    </row>
    <row r="184" spans="9:12" ht="11.25" customHeight="1" x14ac:dyDescent="0.2">
      <c r="I184" s="119"/>
      <c r="J184" s="119"/>
      <c r="K184" s="120"/>
      <c r="L184" s="121"/>
    </row>
    <row r="185" spans="9:12" ht="11.25" customHeight="1" x14ac:dyDescent="0.2">
      <c r="I185" s="119"/>
      <c r="J185" s="119"/>
      <c r="K185" s="120"/>
      <c r="L185" s="121"/>
    </row>
    <row r="186" spans="9:12" ht="11.25" customHeight="1" x14ac:dyDescent="0.2">
      <c r="I186" s="119"/>
      <c r="J186" s="119"/>
      <c r="K186" s="120"/>
      <c r="L186" s="121"/>
    </row>
    <row r="187" spans="9:12" ht="11.25" customHeight="1" x14ac:dyDescent="0.2">
      <c r="I187" s="119"/>
      <c r="J187" s="119"/>
      <c r="K187" s="120"/>
      <c r="L187" s="121"/>
    </row>
    <row r="188" spans="9:12" ht="11.25" customHeight="1" x14ac:dyDescent="0.2">
      <c r="I188" s="119"/>
      <c r="J188" s="119"/>
      <c r="K188" s="120"/>
      <c r="L188" s="121"/>
    </row>
    <row r="189" spans="9:12" ht="11.25" customHeight="1" x14ac:dyDescent="0.2">
      <c r="I189" s="119"/>
      <c r="J189" s="119"/>
      <c r="K189" s="120"/>
      <c r="L189" s="121"/>
    </row>
    <row r="190" spans="9:12" ht="11.25" customHeight="1" x14ac:dyDescent="0.2">
      <c r="I190" s="119"/>
      <c r="J190" s="119"/>
      <c r="K190" s="120"/>
      <c r="L190" s="121"/>
    </row>
    <row r="191" spans="9:12" ht="11.25" customHeight="1" x14ac:dyDescent="0.2">
      <c r="I191" s="119"/>
      <c r="J191" s="119"/>
      <c r="K191" s="120"/>
      <c r="L191" s="121"/>
    </row>
    <row r="192" spans="9:12" ht="11.25" customHeight="1" x14ac:dyDescent="0.2">
      <c r="I192" s="119"/>
      <c r="J192" s="119"/>
      <c r="K192" s="120"/>
      <c r="L192" s="121"/>
    </row>
    <row r="193" spans="9:12" ht="11.25" customHeight="1" x14ac:dyDescent="0.2">
      <c r="I193" s="119"/>
      <c r="J193" s="119"/>
      <c r="K193" s="120"/>
      <c r="L193" s="121"/>
    </row>
    <row r="194" spans="9:12" ht="11.25" customHeight="1" x14ac:dyDescent="0.2">
      <c r="I194" s="119"/>
      <c r="J194" s="119"/>
      <c r="K194" s="120"/>
      <c r="L194" s="121"/>
    </row>
    <row r="195" spans="9:12" ht="11.25" customHeight="1" x14ac:dyDescent="0.2">
      <c r="I195" s="119"/>
      <c r="J195" s="119"/>
      <c r="K195" s="120"/>
      <c r="L195" s="121"/>
    </row>
    <row r="196" spans="9:12" ht="11.25" customHeight="1" x14ac:dyDescent="0.2">
      <c r="I196" s="119"/>
      <c r="J196" s="119"/>
      <c r="K196" s="120"/>
      <c r="L196" s="121"/>
    </row>
    <row r="197" spans="9:12" ht="11.25" customHeight="1" x14ac:dyDescent="0.2">
      <c r="I197" s="119"/>
      <c r="J197" s="119"/>
      <c r="K197" s="120"/>
      <c r="L197" s="121"/>
    </row>
    <row r="198" spans="9:12" ht="11.25" customHeight="1" x14ac:dyDescent="0.2">
      <c r="I198" s="119"/>
      <c r="J198" s="119"/>
      <c r="K198" s="120"/>
      <c r="L198" s="121"/>
    </row>
    <row r="199" spans="9:12" ht="11.25" customHeight="1" x14ac:dyDescent="0.2">
      <c r="I199" s="119"/>
      <c r="J199" s="119"/>
      <c r="K199" s="120"/>
      <c r="L199" s="121"/>
    </row>
    <row r="200" spans="9:12" ht="11.25" customHeight="1" x14ac:dyDescent="0.2">
      <c r="I200" s="119"/>
      <c r="J200" s="119"/>
      <c r="K200" s="120"/>
      <c r="L200" s="121"/>
    </row>
    <row r="201" spans="9:12" ht="11.25" customHeight="1" x14ac:dyDescent="0.2">
      <c r="I201" s="119"/>
      <c r="J201" s="119"/>
      <c r="K201" s="120"/>
      <c r="L201" s="121"/>
    </row>
    <row r="202" spans="9:12" ht="11.25" customHeight="1" x14ac:dyDescent="0.2">
      <c r="I202" s="119"/>
      <c r="J202" s="119"/>
      <c r="K202" s="120"/>
      <c r="L202" s="121"/>
    </row>
    <row r="203" spans="9:12" ht="11.25" customHeight="1" x14ac:dyDescent="0.2">
      <c r="I203" s="119"/>
      <c r="J203" s="119"/>
      <c r="K203" s="120"/>
      <c r="L203" s="121"/>
    </row>
    <row r="204" spans="9:12" ht="11.25" customHeight="1" x14ac:dyDescent="0.2">
      <c r="I204" s="119"/>
      <c r="J204" s="119"/>
      <c r="K204" s="120"/>
      <c r="L204" s="121"/>
    </row>
    <row r="205" spans="9:12" ht="11.25" customHeight="1" x14ac:dyDescent="0.2">
      <c r="I205" s="119"/>
      <c r="J205" s="119"/>
      <c r="K205" s="120"/>
      <c r="L205" s="121"/>
    </row>
    <row r="206" spans="9:12" ht="11.25" customHeight="1" x14ac:dyDescent="0.2">
      <c r="I206" s="119"/>
      <c r="J206" s="119"/>
      <c r="K206" s="120"/>
      <c r="L206" s="121"/>
    </row>
    <row r="207" spans="9:12" ht="11.25" customHeight="1" x14ac:dyDescent="0.2">
      <c r="I207" s="119"/>
      <c r="J207" s="119"/>
      <c r="K207" s="120"/>
      <c r="L207" s="121"/>
    </row>
    <row r="208" spans="9:12" ht="11.25" customHeight="1" x14ac:dyDescent="0.2">
      <c r="I208" s="119"/>
      <c r="J208" s="119"/>
      <c r="K208" s="120"/>
      <c r="L208" s="121"/>
    </row>
    <row r="209" spans="9:12" ht="11.25" customHeight="1" x14ac:dyDescent="0.2">
      <c r="I209" s="119"/>
      <c r="J209" s="119"/>
      <c r="K209" s="120"/>
      <c r="L209" s="121"/>
    </row>
    <row r="210" spans="9:12" ht="11.25" customHeight="1" x14ac:dyDescent="0.2">
      <c r="I210" s="119"/>
      <c r="J210" s="119"/>
      <c r="K210" s="120"/>
      <c r="L210" s="121"/>
    </row>
    <row r="211" spans="9:12" ht="11.25" customHeight="1" x14ac:dyDescent="0.2">
      <c r="I211" s="119"/>
      <c r="J211" s="119"/>
      <c r="K211" s="120"/>
      <c r="L211" s="121"/>
    </row>
    <row r="212" spans="9:12" ht="11.25" customHeight="1" x14ac:dyDescent="0.2">
      <c r="I212" s="119"/>
      <c r="J212" s="119"/>
      <c r="K212" s="120"/>
      <c r="L212" s="121"/>
    </row>
    <row r="213" spans="9:12" ht="11.25" customHeight="1" x14ac:dyDescent="0.2">
      <c r="I213" s="119"/>
      <c r="J213" s="119"/>
      <c r="K213" s="120"/>
      <c r="L213" s="121"/>
    </row>
    <row r="214" spans="9:12" ht="11.25" customHeight="1" x14ac:dyDescent="0.2">
      <c r="I214" s="119"/>
      <c r="J214" s="119"/>
      <c r="K214" s="120"/>
      <c r="L214" s="121"/>
    </row>
    <row r="215" spans="9:12" ht="11.25" customHeight="1" x14ac:dyDescent="0.2">
      <c r="I215" s="119"/>
      <c r="J215" s="119"/>
      <c r="K215" s="120"/>
      <c r="L215" s="121"/>
    </row>
    <row r="216" spans="9:12" ht="11.25" customHeight="1" x14ac:dyDescent="0.2">
      <c r="I216" s="119"/>
      <c r="J216" s="119"/>
      <c r="K216" s="120"/>
      <c r="L216" s="121"/>
    </row>
    <row r="217" spans="9:12" ht="11.25" customHeight="1" x14ac:dyDescent="0.2">
      <c r="I217" s="119"/>
      <c r="J217" s="119"/>
      <c r="K217" s="120"/>
      <c r="L217" s="121"/>
    </row>
    <row r="218" spans="9:12" ht="11.25" customHeight="1" x14ac:dyDescent="0.2">
      <c r="I218" s="119"/>
      <c r="J218" s="119"/>
      <c r="K218" s="120"/>
      <c r="L218" s="121"/>
    </row>
    <row r="219" spans="9:12" ht="11.25" customHeight="1" x14ac:dyDescent="0.2">
      <c r="I219" s="119"/>
      <c r="J219" s="119"/>
      <c r="K219" s="120"/>
      <c r="L219" s="121"/>
    </row>
    <row r="220" spans="9:12" ht="11.25" customHeight="1" x14ac:dyDescent="0.2">
      <c r="I220" s="119"/>
      <c r="J220" s="119"/>
      <c r="K220" s="120"/>
      <c r="L220" s="121"/>
    </row>
    <row r="221" spans="9:12" ht="11.25" customHeight="1" x14ac:dyDescent="0.2">
      <c r="I221" s="119"/>
      <c r="J221" s="119"/>
      <c r="K221" s="120"/>
      <c r="L221" s="121"/>
    </row>
    <row r="222" spans="9:12" ht="11.25" customHeight="1" x14ac:dyDescent="0.2">
      <c r="I222" s="119"/>
      <c r="J222" s="119"/>
      <c r="K222" s="120"/>
      <c r="L222" s="121"/>
    </row>
    <row r="223" spans="9:12" ht="11.25" customHeight="1" x14ac:dyDescent="0.2">
      <c r="I223" s="119"/>
      <c r="J223" s="119"/>
      <c r="K223" s="120"/>
      <c r="L223" s="121"/>
    </row>
    <row r="224" spans="9:12" ht="11.25" customHeight="1" x14ac:dyDescent="0.2">
      <c r="I224" s="119"/>
      <c r="J224" s="119"/>
      <c r="K224" s="120"/>
      <c r="L224" s="121"/>
    </row>
    <row r="225" spans="9:12" ht="11.25" customHeight="1" x14ac:dyDescent="0.2">
      <c r="I225" s="119"/>
      <c r="J225" s="119"/>
      <c r="K225" s="120"/>
      <c r="L225" s="121"/>
    </row>
    <row r="226" spans="9:12" ht="11.25" customHeight="1" x14ac:dyDescent="0.2">
      <c r="I226" s="119"/>
      <c r="J226" s="119"/>
      <c r="K226" s="120"/>
      <c r="L226" s="121"/>
    </row>
    <row r="227" spans="9:12" ht="11.25" customHeight="1" x14ac:dyDescent="0.2">
      <c r="I227" s="119"/>
      <c r="J227" s="119"/>
      <c r="K227" s="120"/>
      <c r="L227" s="121"/>
    </row>
    <row r="228" spans="9:12" ht="11.25" customHeight="1" x14ac:dyDescent="0.2">
      <c r="I228" s="119"/>
      <c r="J228" s="119"/>
      <c r="K228" s="120"/>
      <c r="L228" s="121"/>
    </row>
    <row r="229" spans="9:12" ht="11.25" customHeight="1" x14ac:dyDescent="0.2">
      <c r="I229" s="119"/>
      <c r="J229" s="119"/>
      <c r="K229" s="120"/>
      <c r="L229" s="121"/>
    </row>
    <row r="230" spans="9:12" ht="11.25" customHeight="1" x14ac:dyDescent="0.2">
      <c r="I230" s="119"/>
      <c r="J230" s="119"/>
      <c r="K230" s="120"/>
      <c r="L230" s="121"/>
    </row>
    <row r="231" spans="9:12" ht="11.25" customHeight="1" x14ac:dyDescent="0.2">
      <c r="I231" s="119"/>
      <c r="J231" s="119"/>
      <c r="K231" s="120"/>
      <c r="L231" s="121"/>
    </row>
    <row r="232" spans="9:12" ht="11.25" customHeight="1" x14ac:dyDescent="0.2">
      <c r="I232" s="119"/>
      <c r="J232" s="119"/>
      <c r="K232" s="120"/>
      <c r="L232" s="121"/>
    </row>
    <row r="233" spans="9:12" ht="11.25" customHeight="1" x14ac:dyDescent="0.2">
      <c r="I233" s="119"/>
      <c r="J233" s="119"/>
      <c r="K233" s="120"/>
      <c r="L233" s="121"/>
    </row>
    <row r="234" spans="9:12" ht="11.25" customHeight="1" x14ac:dyDescent="0.2">
      <c r="I234" s="119"/>
      <c r="J234" s="119"/>
      <c r="K234" s="120"/>
      <c r="L234" s="121"/>
    </row>
    <row r="235" spans="9:12" ht="11.25" customHeight="1" x14ac:dyDescent="0.2">
      <c r="I235" s="119"/>
      <c r="J235" s="119"/>
      <c r="K235" s="120"/>
      <c r="L235" s="121"/>
    </row>
    <row r="236" spans="9:12" ht="11.25" customHeight="1" x14ac:dyDescent="0.2">
      <c r="I236" s="119"/>
      <c r="J236" s="119"/>
      <c r="K236" s="120"/>
      <c r="L236" s="121"/>
    </row>
    <row r="237" spans="9:12" ht="11.25" customHeight="1" x14ac:dyDescent="0.2">
      <c r="I237" s="119"/>
      <c r="J237" s="119"/>
      <c r="K237" s="120"/>
      <c r="L237" s="121"/>
    </row>
    <row r="238" spans="9:12" ht="11.25" customHeight="1" x14ac:dyDescent="0.2">
      <c r="I238" s="119"/>
      <c r="J238" s="119"/>
      <c r="K238" s="120"/>
      <c r="L238" s="121"/>
    </row>
    <row r="239" spans="9:12" ht="11.25" customHeight="1" x14ac:dyDescent="0.2">
      <c r="I239" s="119"/>
      <c r="J239" s="119"/>
      <c r="K239" s="120"/>
      <c r="L239" s="121"/>
    </row>
    <row r="240" spans="9:12" ht="11.25" customHeight="1" x14ac:dyDescent="0.2">
      <c r="I240" s="119"/>
      <c r="J240" s="119"/>
      <c r="K240" s="120"/>
      <c r="L240" s="121"/>
    </row>
    <row r="241" spans="9:12" ht="11.25" customHeight="1" x14ac:dyDescent="0.2">
      <c r="I241" s="119"/>
      <c r="J241" s="119"/>
      <c r="K241" s="120"/>
      <c r="L241" s="121"/>
    </row>
    <row r="242" spans="9:12" ht="11.25" customHeight="1" x14ac:dyDescent="0.2">
      <c r="I242" s="119"/>
      <c r="J242" s="119"/>
      <c r="K242" s="120"/>
      <c r="L242" s="121"/>
    </row>
    <row r="243" spans="9:12" ht="11.25" customHeight="1" x14ac:dyDescent="0.2">
      <c r="I243" s="119"/>
      <c r="J243" s="119"/>
      <c r="K243" s="120"/>
      <c r="L243" s="121"/>
    </row>
    <row r="244" spans="9:12" ht="11.25" customHeight="1" x14ac:dyDescent="0.2">
      <c r="I244" s="119"/>
      <c r="J244" s="119"/>
      <c r="K244" s="120"/>
      <c r="L244" s="121"/>
    </row>
    <row r="245" spans="9:12" ht="11.25" customHeight="1" x14ac:dyDescent="0.2">
      <c r="I245" s="119"/>
      <c r="J245" s="119"/>
      <c r="K245" s="120"/>
      <c r="L245" s="121"/>
    </row>
    <row r="246" spans="9:12" ht="11.25" customHeight="1" x14ac:dyDescent="0.2">
      <c r="I246" s="119"/>
      <c r="J246" s="119"/>
      <c r="K246" s="120"/>
      <c r="L246" s="121"/>
    </row>
    <row r="247" spans="9:12" ht="11.25" customHeight="1" x14ac:dyDescent="0.2">
      <c r="I247" s="119"/>
      <c r="J247" s="119"/>
      <c r="K247" s="120"/>
      <c r="L247" s="121"/>
    </row>
    <row r="248" spans="9:12" ht="11.25" customHeight="1" x14ac:dyDescent="0.2">
      <c r="I248" s="119"/>
      <c r="J248" s="119"/>
      <c r="K248" s="120"/>
      <c r="L248" s="121"/>
    </row>
    <row r="249" spans="9:12" ht="11.25" customHeight="1" x14ac:dyDescent="0.2">
      <c r="I249" s="119"/>
      <c r="J249" s="119"/>
      <c r="K249" s="120"/>
      <c r="L249" s="121"/>
    </row>
    <row r="250" spans="9:12" ht="11.25" customHeight="1" x14ac:dyDescent="0.2">
      <c r="I250" s="119"/>
      <c r="J250" s="119"/>
      <c r="K250" s="120"/>
      <c r="L250" s="121"/>
    </row>
    <row r="251" spans="9:12" ht="11.25" customHeight="1" x14ac:dyDescent="0.2">
      <c r="I251" s="119"/>
      <c r="J251" s="119"/>
      <c r="K251" s="120"/>
      <c r="L251" s="121"/>
    </row>
    <row r="252" spans="9:12" ht="11.25" customHeight="1" x14ac:dyDescent="0.2">
      <c r="I252" s="119"/>
      <c r="J252" s="119"/>
      <c r="K252" s="120"/>
      <c r="L252" s="121"/>
    </row>
    <row r="253" spans="9:12" ht="11.25" customHeight="1" x14ac:dyDescent="0.2">
      <c r="I253" s="119"/>
      <c r="J253" s="119"/>
      <c r="K253" s="120"/>
      <c r="L253" s="121"/>
    </row>
    <row r="254" spans="9:12" ht="11.25" customHeight="1" x14ac:dyDescent="0.2">
      <c r="I254" s="119"/>
      <c r="J254" s="119"/>
      <c r="K254" s="120"/>
      <c r="L254" s="121"/>
    </row>
    <row r="255" spans="9:12" ht="11.25" customHeight="1" x14ac:dyDescent="0.2">
      <c r="I255" s="119"/>
      <c r="J255" s="119"/>
      <c r="K255" s="120"/>
      <c r="L255" s="121"/>
    </row>
    <row r="256" spans="9:12" ht="11.25" customHeight="1" x14ac:dyDescent="0.2">
      <c r="I256" s="119"/>
      <c r="J256" s="119"/>
      <c r="K256" s="120"/>
      <c r="L256" s="121"/>
    </row>
    <row r="257" spans="9:12" ht="11.25" customHeight="1" x14ac:dyDescent="0.2">
      <c r="I257" s="119"/>
      <c r="J257" s="119"/>
      <c r="K257" s="120"/>
      <c r="L257" s="121"/>
    </row>
    <row r="258" spans="9:12" ht="11.25" customHeight="1" x14ac:dyDescent="0.2">
      <c r="I258" s="119"/>
      <c r="J258" s="119"/>
      <c r="K258" s="120"/>
      <c r="L258" s="121"/>
    </row>
    <row r="259" spans="9:12" ht="11.25" customHeight="1" x14ac:dyDescent="0.2">
      <c r="I259" s="119"/>
      <c r="J259" s="119"/>
      <c r="K259" s="120"/>
      <c r="L259" s="121"/>
    </row>
    <row r="260" spans="9:12" ht="11.25" customHeight="1" x14ac:dyDescent="0.2">
      <c r="I260" s="119"/>
      <c r="J260" s="119"/>
      <c r="K260" s="120"/>
      <c r="L260" s="121"/>
    </row>
    <row r="261" spans="9:12" ht="11.25" customHeight="1" x14ac:dyDescent="0.2">
      <c r="I261" s="119"/>
      <c r="J261" s="119"/>
      <c r="K261" s="120"/>
      <c r="L261" s="121"/>
    </row>
    <row r="262" spans="9:12" ht="11.25" customHeight="1" x14ac:dyDescent="0.2">
      <c r="I262" s="119"/>
      <c r="J262" s="119"/>
      <c r="K262" s="120"/>
      <c r="L262" s="121"/>
    </row>
    <row r="263" spans="9:12" ht="11.25" customHeight="1" x14ac:dyDescent="0.2">
      <c r="I263" s="119"/>
      <c r="J263" s="119"/>
      <c r="K263" s="120"/>
      <c r="L263" s="121"/>
    </row>
    <row r="264" spans="9:12" ht="11.25" customHeight="1" x14ac:dyDescent="0.2">
      <c r="I264" s="119"/>
      <c r="J264" s="119"/>
      <c r="K264" s="120"/>
      <c r="L264" s="121"/>
    </row>
    <row r="265" spans="9:12" ht="11.25" customHeight="1" x14ac:dyDescent="0.2">
      <c r="I265" s="119"/>
      <c r="J265" s="119"/>
      <c r="K265" s="120"/>
      <c r="L265" s="121"/>
    </row>
    <row r="266" spans="9:12" ht="11.25" customHeight="1" x14ac:dyDescent="0.2">
      <c r="I266" s="119"/>
      <c r="J266" s="119"/>
      <c r="K266" s="120"/>
      <c r="L266" s="121"/>
    </row>
    <row r="267" spans="9:12" ht="11.25" customHeight="1" x14ac:dyDescent="0.2">
      <c r="I267" s="119"/>
      <c r="J267" s="119"/>
      <c r="K267" s="120"/>
      <c r="L267" s="121"/>
    </row>
    <row r="268" spans="9:12" ht="11.25" customHeight="1" x14ac:dyDescent="0.2">
      <c r="I268" s="119"/>
      <c r="J268" s="119"/>
      <c r="K268" s="120"/>
      <c r="L268" s="121"/>
    </row>
    <row r="269" spans="9:12" ht="11.25" customHeight="1" x14ac:dyDescent="0.2">
      <c r="I269" s="119"/>
      <c r="J269" s="119"/>
      <c r="K269" s="120"/>
      <c r="L269" s="121"/>
    </row>
    <row r="270" spans="9:12" ht="11.25" customHeight="1" x14ac:dyDescent="0.2">
      <c r="I270" s="119"/>
      <c r="J270" s="119"/>
      <c r="K270" s="120"/>
      <c r="L270" s="121"/>
    </row>
    <row r="271" spans="9:12" ht="11.25" customHeight="1" x14ac:dyDescent="0.2">
      <c r="I271" s="119"/>
      <c r="J271" s="119"/>
      <c r="K271" s="120"/>
      <c r="L271" s="121"/>
    </row>
    <row r="272" spans="9:12" ht="11.25" customHeight="1" x14ac:dyDescent="0.2">
      <c r="I272" s="119"/>
      <c r="J272" s="119"/>
      <c r="K272" s="120"/>
      <c r="L272" s="121"/>
    </row>
    <row r="273" spans="9:12" ht="11.25" customHeight="1" x14ac:dyDescent="0.2">
      <c r="I273" s="119"/>
      <c r="J273" s="119"/>
      <c r="K273" s="120"/>
      <c r="L273" s="121"/>
    </row>
    <row r="274" spans="9:12" ht="11.25" customHeight="1" x14ac:dyDescent="0.2">
      <c r="I274" s="119"/>
      <c r="J274" s="119"/>
      <c r="K274" s="120"/>
      <c r="L274" s="121"/>
    </row>
    <row r="275" spans="9:12" ht="11.25" customHeight="1" x14ac:dyDescent="0.2">
      <c r="I275" s="119"/>
      <c r="J275" s="119"/>
      <c r="K275" s="120"/>
      <c r="L275" s="121"/>
    </row>
    <row r="276" spans="9:12" ht="11.25" customHeight="1" x14ac:dyDescent="0.2">
      <c r="I276" s="119"/>
      <c r="J276" s="119"/>
      <c r="K276" s="120"/>
      <c r="L276" s="121"/>
    </row>
    <row r="277" spans="9:12" ht="11.25" customHeight="1" x14ac:dyDescent="0.2">
      <c r="I277" s="119"/>
      <c r="J277" s="119"/>
      <c r="K277" s="120"/>
      <c r="L277" s="121"/>
    </row>
    <row r="278" spans="9:12" ht="11.25" customHeight="1" x14ac:dyDescent="0.2">
      <c r="I278" s="119"/>
      <c r="J278" s="119"/>
      <c r="K278" s="120"/>
      <c r="L278" s="121"/>
    </row>
    <row r="279" spans="9:12" ht="11.25" customHeight="1" x14ac:dyDescent="0.2">
      <c r="I279" s="119"/>
      <c r="J279" s="119"/>
      <c r="K279" s="120"/>
      <c r="L279" s="121"/>
    </row>
    <row r="280" spans="9:12" ht="11.25" customHeight="1" x14ac:dyDescent="0.2">
      <c r="I280" s="119"/>
      <c r="J280" s="119"/>
      <c r="K280" s="120"/>
      <c r="L280" s="121"/>
    </row>
    <row r="281" spans="9:12" ht="11.25" customHeight="1" x14ac:dyDescent="0.2">
      <c r="I281" s="119"/>
      <c r="J281" s="119"/>
      <c r="K281" s="120"/>
      <c r="L281" s="121"/>
    </row>
    <row r="282" spans="9:12" ht="11.25" customHeight="1" x14ac:dyDescent="0.2">
      <c r="I282" s="119"/>
      <c r="J282" s="119"/>
      <c r="K282" s="120"/>
      <c r="L282" s="121"/>
    </row>
    <row r="283" spans="9:12" ht="11.25" customHeight="1" x14ac:dyDescent="0.2">
      <c r="I283" s="119"/>
      <c r="J283" s="119"/>
      <c r="K283" s="120"/>
      <c r="L283" s="121"/>
    </row>
    <row r="284" spans="9:12" ht="11.25" customHeight="1" x14ac:dyDescent="0.2">
      <c r="I284" s="119"/>
      <c r="J284" s="119"/>
      <c r="K284" s="120"/>
      <c r="L284" s="121"/>
    </row>
    <row r="285" spans="9:12" ht="11.25" customHeight="1" x14ac:dyDescent="0.2">
      <c r="I285" s="119"/>
      <c r="J285" s="119"/>
      <c r="K285" s="120"/>
      <c r="L285" s="121"/>
    </row>
    <row r="286" spans="9:12" ht="11.25" customHeight="1" x14ac:dyDescent="0.2">
      <c r="I286" s="119"/>
      <c r="J286" s="119"/>
      <c r="K286" s="120"/>
      <c r="L286" s="121"/>
    </row>
    <row r="287" spans="9:12" ht="11.25" customHeight="1" x14ac:dyDescent="0.2">
      <c r="I287" s="119"/>
      <c r="J287" s="119"/>
      <c r="K287" s="120"/>
      <c r="L287" s="121"/>
    </row>
    <row r="288" spans="9:12" ht="11.25" customHeight="1" x14ac:dyDescent="0.2">
      <c r="I288" s="119"/>
      <c r="J288" s="119"/>
      <c r="K288" s="120"/>
      <c r="L288" s="121"/>
    </row>
    <row r="289" spans="9:12" ht="11.25" customHeight="1" x14ac:dyDescent="0.2">
      <c r="I289" s="119"/>
      <c r="J289" s="119"/>
      <c r="K289" s="120"/>
      <c r="L289" s="121"/>
    </row>
    <row r="290" spans="9:12" ht="11.25" customHeight="1" x14ac:dyDescent="0.2">
      <c r="I290" s="119"/>
      <c r="J290" s="119"/>
      <c r="K290" s="120"/>
      <c r="L290" s="121"/>
    </row>
    <row r="291" spans="9:12" ht="11.25" customHeight="1" x14ac:dyDescent="0.2">
      <c r="I291" s="119"/>
      <c r="J291" s="119"/>
      <c r="K291" s="120"/>
      <c r="L291" s="121"/>
    </row>
    <row r="292" spans="9:12" ht="11.25" customHeight="1" x14ac:dyDescent="0.2">
      <c r="I292" s="119"/>
      <c r="J292" s="119"/>
      <c r="K292" s="120"/>
      <c r="L292" s="121"/>
    </row>
    <row r="293" spans="9:12" ht="11.25" customHeight="1" x14ac:dyDescent="0.2">
      <c r="I293" s="119"/>
      <c r="J293" s="119"/>
      <c r="K293" s="120"/>
      <c r="L293" s="121"/>
    </row>
    <row r="294" spans="9:12" ht="11.25" customHeight="1" x14ac:dyDescent="0.2">
      <c r="I294" s="119"/>
      <c r="J294" s="119"/>
      <c r="K294" s="120"/>
      <c r="L294" s="121"/>
    </row>
    <row r="295" spans="9:12" ht="11.25" customHeight="1" x14ac:dyDescent="0.2">
      <c r="I295" s="119"/>
      <c r="J295" s="119"/>
      <c r="K295" s="120"/>
      <c r="L295" s="121"/>
    </row>
    <row r="296" spans="9:12" ht="11.25" customHeight="1" x14ac:dyDescent="0.2">
      <c r="I296" s="119"/>
      <c r="J296" s="119"/>
      <c r="K296" s="120"/>
      <c r="L296" s="121"/>
    </row>
    <row r="297" spans="9:12" ht="11.25" customHeight="1" x14ac:dyDescent="0.2">
      <c r="I297" s="119"/>
      <c r="J297" s="119"/>
      <c r="K297" s="120"/>
      <c r="L297" s="121"/>
    </row>
    <row r="298" spans="9:12" ht="11.25" customHeight="1" x14ac:dyDescent="0.2">
      <c r="I298" s="119"/>
      <c r="J298" s="119"/>
      <c r="K298" s="120"/>
      <c r="L298" s="121"/>
    </row>
    <row r="299" spans="9:12" ht="11.25" customHeight="1" x14ac:dyDescent="0.2">
      <c r="I299" s="119"/>
      <c r="J299" s="119"/>
      <c r="K299" s="120"/>
      <c r="L299" s="121"/>
    </row>
    <row r="300" spans="9:12" ht="11.25" customHeight="1" x14ac:dyDescent="0.2">
      <c r="I300" s="119"/>
      <c r="J300" s="119"/>
      <c r="K300" s="120"/>
      <c r="L300" s="121"/>
    </row>
    <row r="301" spans="9:12" ht="11.25" customHeight="1" x14ac:dyDescent="0.2">
      <c r="I301" s="119"/>
      <c r="J301" s="119"/>
      <c r="K301" s="120"/>
      <c r="L301" s="121"/>
    </row>
    <row r="302" spans="9:12" ht="11.25" customHeight="1" x14ac:dyDescent="0.2">
      <c r="I302" s="119"/>
      <c r="J302" s="119"/>
      <c r="K302" s="120"/>
      <c r="L302" s="121"/>
    </row>
    <row r="303" spans="9:12" ht="11.25" customHeight="1" x14ac:dyDescent="0.2">
      <c r="I303" s="119"/>
      <c r="J303" s="119"/>
      <c r="K303" s="120"/>
      <c r="L303" s="121"/>
    </row>
    <row r="304" spans="9:12" ht="11.25" customHeight="1" x14ac:dyDescent="0.2">
      <c r="I304" s="119"/>
      <c r="J304" s="119"/>
      <c r="K304" s="120"/>
      <c r="L304" s="121"/>
    </row>
    <row r="305" spans="9:12" ht="11.25" customHeight="1" x14ac:dyDescent="0.2">
      <c r="I305" s="119"/>
      <c r="J305" s="119"/>
      <c r="K305" s="120"/>
      <c r="L305" s="121"/>
    </row>
    <row r="306" spans="9:12" ht="11.25" customHeight="1" x14ac:dyDescent="0.2">
      <c r="I306" s="119"/>
      <c r="J306" s="119"/>
      <c r="K306" s="120"/>
      <c r="L306" s="121"/>
    </row>
    <row r="307" spans="9:12" ht="11.25" customHeight="1" x14ac:dyDescent="0.2">
      <c r="I307" s="119"/>
      <c r="J307" s="119"/>
      <c r="K307" s="120"/>
      <c r="L307" s="121"/>
    </row>
    <row r="308" spans="9:12" ht="11.25" customHeight="1" x14ac:dyDescent="0.2">
      <c r="I308" s="119"/>
      <c r="J308" s="119"/>
      <c r="K308" s="120"/>
      <c r="L308" s="121"/>
    </row>
    <row r="309" spans="9:12" ht="11.25" customHeight="1" x14ac:dyDescent="0.2">
      <c r="I309" s="119"/>
      <c r="J309" s="119"/>
      <c r="K309" s="120"/>
      <c r="L309" s="121"/>
    </row>
    <row r="310" spans="9:12" ht="11.25" customHeight="1" x14ac:dyDescent="0.2">
      <c r="I310" s="119"/>
      <c r="J310" s="119"/>
      <c r="K310" s="120"/>
      <c r="L310" s="121"/>
    </row>
    <row r="311" spans="9:12" ht="11.25" customHeight="1" x14ac:dyDescent="0.2">
      <c r="I311" s="119"/>
      <c r="J311" s="119"/>
      <c r="K311" s="120"/>
      <c r="L311" s="121"/>
    </row>
    <row r="312" spans="9:12" ht="11.25" customHeight="1" x14ac:dyDescent="0.2">
      <c r="I312" s="119"/>
      <c r="J312" s="119"/>
      <c r="K312" s="120"/>
      <c r="L312" s="121"/>
    </row>
    <row r="313" spans="9:12" ht="11.25" customHeight="1" x14ac:dyDescent="0.2">
      <c r="K313" s="120"/>
      <c r="L313" s="121"/>
    </row>
    <row r="314" spans="9:12" ht="11.25" customHeight="1" x14ac:dyDescent="0.2">
      <c r="K314" s="120"/>
      <c r="L314" s="121"/>
    </row>
    <row r="315" spans="9:12" ht="11.25" customHeight="1" x14ac:dyDescent="0.2">
      <c r="K315" s="120"/>
      <c r="L315" s="121"/>
    </row>
    <row r="316" spans="9:12" ht="11.25" customHeight="1" x14ac:dyDescent="0.2">
      <c r="K316" s="120"/>
      <c r="L316" s="121"/>
    </row>
    <row r="317" spans="9:12" ht="11.25" customHeight="1" x14ac:dyDescent="0.2">
      <c r="K317" s="120"/>
      <c r="L317" s="121"/>
    </row>
    <row r="318" spans="9:12" ht="11.25" customHeight="1" x14ac:dyDescent="0.2">
      <c r="K318" s="120"/>
      <c r="L318" s="121"/>
    </row>
    <row r="319" spans="9:12" ht="11.25" customHeight="1" x14ac:dyDescent="0.2">
      <c r="K319" s="120"/>
      <c r="L319" s="121"/>
    </row>
    <row r="320" spans="9:12" ht="11.25" customHeight="1" x14ac:dyDescent="0.2">
      <c r="K320" s="120"/>
      <c r="L320" s="121"/>
    </row>
    <row r="321" spans="11:12" ht="11.25" customHeight="1" x14ac:dyDescent="0.2">
      <c r="K321" s="120"/>
      <c r="L321" s="121"/>
    </row>
    <row r="322" spans="11:12" ht="11.25" customHeight="1" x14ac:dyDescent="0.2">
      <c r="K322" s="120"/>
      <c r="L322" s="121"/>
    </row>
    <row r="323" spans="11:12" ht="11.25" customHeight="1" x14ac:dyDescent="0.2">
      <c r="K323" s="120"/>
      <c r="L323" s="121"/>
    </row>
    <row r="324" spans="11:12" ht="11.25" customHeight="1" x14ac:dyDescent="0.2">
      <c r="K324" s="120"/>
      <c r="L324" s="121"/>
    </row>
    <row r="325" spans="11:12" ht="11.25" customHeight="1" x14ac:dyDescent="0.2">
      <c r="K325" s="120"/>
      <c r="L325" s="121"/>
    </row>
    <row r="326" spans="11:12" ht="11.25" customHeight="1" x14ac:dyDescent="0.2">
      <c r="K326" s="120"/>
      <c r="L326" s="121"/>
    </row>
    <row r="327" spans="11:12" ht="11.25" customHeight="1" x14ac:dyDescent="0.2">
      <c r="K327" s="120"/>
      <c r="L327" s="121"/>
    </row>
    <row r="328" spans="11:12" ht="11.25" customHeight="1" x14ac:dyDescent="0.2">
      <c r="K328" s="120"/>
      <c r="L328" s="121"/>
    </row>
    <row r="329" spans="11:12" ht="11.25" customHeight="1" x14ac:dyDescent="0.2">
      <c r="K329" s="120"/>
      <c r="L329" s="121"/>
    </row>
    <row r="330" spans="11:12" ht="11.25" customHeight="1" x14ac:dyDescent="0.2">
      <c r="K330" s="120"/>
      <c r="L330" s="121"/>
    </row>
    <row r="331" spans="11:12" ht="11.25" customHeight="1" x14ac:dyDescent="0.2">
      <c r="K331" s="120"/>
      <c r="L331" s="121"/>
    </row>
    <row r="332" spans="11:12" ht="11.25" customHeight="1" x14ac:dyDescent="0.2">
      <c r="K332" s="120"/>
      <c r="L332" s="121"/>
    </row>
    <row r="333" spans="11:12" ht="11.25" customHeight="1" x14ac:dyDescent="0.2">
      <c r="K333" s="120"/>
      <c r="L333" s="121"/>
    </row>
    <row r="334" spans="11:12" ht="11.25" customHeight="1" x14ac:dyDescent="0.2">
      <c r="K334" s="120"/>
      <c r="L334" s="121"/>
    </row>
    <row r="335" spans="11:12" ht="11.25" customHeight="1" x14ac:dyDescent="0.2">
      <c r="K335" s="120"/>
      <c r="L335" s="121"/>
    </row>
    <row r="336" spans="11:12" ht="11.25" customHeight="1" x14ac:dyDescent="0.2">
      <c r="K336" s="120"/>
      <c r="L336" s="121"/>
    </row>
  </sheetData>
  <mergeCells count="70">
    <mergeCell ref="B1:F1"/>
    <mergeCell ref="H1:L1"/>
    <mergeCell ref="B2:F5"/>
    <mergeCell ref="H2:I2"/>
    <mergeCell ref="H3:I3"/>
    <mergeCell ref="H4:I4"/>
    <mergeCell ref="H5:I5"/>
    <mergeCell ref="B6:C6"/>
    <mergeCell ref="D6:E6"/>
    <mergeCell ref="H6:I6"/>
    <mergeCell ref="B7:C7"/>
    <mergeCell ref="D7:E7"/>
    <mergeCell ref="H7:I7"/>
    <mergeCell ref="B8:C8"/>
    <mergeCell ref="D8:E8"/>
    <mergeCell ref="H8:I8"/>
    <mergeCell ref="B9:C9"/>
    <mergeCell ref="D9:E9"/>
    <mergeCell ref="H9:I9"/>
    <mergeCell ref="H10:I10"/>
    <mergeCell ref="H11:I11"/>
    <mergeCell ref="H12:I12"/>
    <mergeCell ref="H13:I13"/>
    <mergeCell ref="K13:L14"/>
    <mergeCell ref="H14:I14"/>
    <mergeCell ref="B15:C15"/>
    <mergeCell ref="E15:F15"/>
    <mergeCell ref="H15:I15"/>
    <mergeCell ref="K15:L15"/>
    <mergeCell ref="B16:C16"/>
    <mergeCell ref="E16:F16"/>
    <mergeCell ref="H16:I16"/>
    <mergeCell ref="K16:L16"/>
    <mergeCell ref="H17:I17"/>
    <mergeCell ref="B18:C18"/>
    <mergeCell ref="E18:F18"/>
    <mergeCell ref="H18:I18"/>
    <mergeCell ref="B19:C19"/>
    <mergeCell ref="H19:I19"/>
    <mergeCell ref="B20:C20"/>
    <mergeCell ref="H20:I20"/>
    <mergeCell ref="H21:I21"/>
    <mergeCell ref="K21:L21"/>
    <mergeCell ref="B22:C22"/>
    <mergeCell ref="E22:F22"/>
    <mergeCell ref="H22:I22"/>
    <mergeCell ref="K22:L22"/>
    <mergeCell ref="B23:C23"/>
    <mergeCell ref="E23:F23"/>
    <mergeCell ref="H23:I23"/>
    <mergeCell ref="K23:L23"/>
    <mergeCell ref="H24:I24"/>
    <mergeCell ref="K24:L24"/>
    <mergeCell ref="H34:I34"/>
    <mergeCell ref="H25:I25"/>
    <mergeCell ref="K25:L27"/>
    <mergeCell ref="H26:I26"/>
    <mergeCell ref="H27:I27"/>
    <mergeCell ref="H28:I28"/>
    <mergeCell ref="K28:L28"/>
    <mergeCell ref="H29:I29"/>
    <mergeCell ref="H30:I30"/>
    <mergeCell ref="H31:I31"/>
    <mergeCell ref="H32:I32"/>
    <mergeCell ref="H33:I33"/>
    <mergeCell ref="H35:I35"/>
    <mergeCell ref="H36:I36"/>
    <mergeCell ref="H37:I37"/>
    <mergeCell ref="B39:F39"/>
    <mergeCell ref="H39:L39"/>
  </mergeCells>
  <pageMargins left="0.7" right="0.7" top="0.75" bottom="0.75" header="0.3" footer="0.3"/>
  <pageSetup paperSize="9" orientation="portrait" r:id="rId1"/>
  <rowBreaks count="1" manualBreakCount="1">
    <brk id="38" min="1" max="1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:Z70"/>
  <sheetViews>
    <sheetView topLeftCell="A14" zoomScaleNormal="100" zoomScaleSheetLayoutView="100" workbookViewId="0">
      <selection activeCell="I39" sqref="I39"/>
    </sheetView>
  </sheetViews>
  <sheetFormatPr defaultRowHeight="12.75" x14ac:dyDescent="0.2"/>
  <cols>
    <col min="19" max="25" width="10.7109375" style="131" customWidth="1"/>
  </cols>
  <sheetData>
    <row r="1" spans="19:26" ht="36" customHeight="1" x14ac:dyDescent="0.2">
      <c r="S1" s="123" t="s">
        <v>79</v>
      </c>
      <c r="T1" s="124" t="s">
        <v>80</v>
      </c>
      <c r="U1" s="125" t="s">
        <v>81</v>
      </c>
      <c r="V1" s="126" t="s">
        <v>82</v>
      </c>
      <c r="W1" s="126" t="s">
        <v>83</v>
      </c>
      <c r="X1" s="127" t="s">
        <v>84</v>
      </c>
      <c r="Y1" s="127" t="s">
        <v>85</v>
      </c>
      <c r="Z1" t="str">
        <f>"Характеристики Abatigo для климатических условий в" &amp; OUTPUT!A2</f>
        <v>Характеристики Abatigo для климатических условий вг.МОСКВА</v>
      </c>
    </row>
    <row r="2" spans="19:26" x14ac:dyDescent="0.2">
      <c r="S2" s="128">
        <f ca="1">IF('РАСЧЁТ ДЛЯ БОЛЬШИХ СИСТЕМ'!B41="","",'РАСЧЁТ ДЛЯ БОЛЬШИХ СИСТЕМ'!B41)</f>
        <v>-32</v>
      </c>
      <c r="T2" s="129">
        <f ca="1">IF('РАСЧЁТ ДЛЯ БОЛЬШИХ СИСТЕМ'!D41="-","-",'РАСЧЁТ ДЛЯ БОЛЬШИХ СИСТЕМ'!D41/10)</f>
        <v>8.0749680000000001E-3</v>
      </c>
      <c r="U2" s="130">
        <f ca="1">IF('РАСЧЁТ ДЛЯ БОЛЬШИХ СИСТЕМ'!H41="","",'РАСЧЁТ ДЛЯ БОЛЬШИХ СИСТЕМ'!H41)</f>
        <v>34.99</v>
      </c>
      <c r="V2" s="112">
        <f ca="1">IF('РАСЧЁТ ДЛЯ БОЛЬШИХ СИСТЕМ'!I41="","",'РАСЧЁТ ДЛЯ БОЛЬШИХ СИСТЕМ'!I41)</f>
        <v>0</v>
      </c>
      <c r="W2" s="112">
        <f ca="1">IF('РАСЧЁТ ДЛЯ БОЛЬШИХ СИСТЕМ'!J41=""," ",'РАСЧЁТ ДЛЯ БОЛЬШИХ СИСТЕМ'!J41)</f>
        <v>0</v>
      </c>
      <c r="X2" s="113">
        <f ca="1">IF('РАСЧЁТ ДЛЯ БОЛЬШИХ СИСТЕМ'!K41=""," ",'РАСЧЁТ ДЛЯ БОЛЬШИХ СИСТЕМ'!K41)</f>
        <v>0.46744991512228512</v>
      </c>
      <c r="Y2" s="113">
        <f ca="1">IF('РАСЧЁТ ДЛЯ БОЛЬШИХ СИСТЕМ'!L41="-","-",'РАСЧЁТ ДЛЯ БОЛЬШИХ СИСТЕМ'!L41/100)</f>
        <v>3.7746431062151689E-4</v>
      </c>
    </row>
    <row r="3" spans="19:26" x14ac:dyDescent="0.2">
      <c r="S3" s="128">
        <f ca="1">IF('РАСЧЁТ ДЛЯ БОЛЬШИХ СИСТЕМ'!B42="","",'РАСЧЁТ ДЛЯ БОЛЬШИХ СИСТЕМ'!B42)</f>
        <v>-31</v>
      </c>
      <c r="T3" s="129">
        <f ca="1">IF('РАСЧЁТ ДЛЯ БОЛЬШИХ СИСТЕМ'!D42="-","-",'РАСЧЁТ ДЛЯ БОЛЬШИХ СИСТЕМ'!D42/10)</f>
        <v>3.6336479999999997E-2</v>
      </c>
      <c r="U3" s="130">
        <f ca="1">IF('РАСЧЁТ ДЛЯ БОЛЬШИХ СИСТЕМ'!H42="","",'РАСЧЁТ ДЛЯ БОЛЬШИХ СИСТЕМ'!H42)</f>
        <v>34.99</v>
      </c>
      <c r="V3" s="112">
        <f ca="1">IF('РАСЧЁТ ДЛЯ БОЛЬШИХ СИСТЕМ'!I42="","",'РАСЧЁТ ДЛЯ БОЛЬШИХ СИСТЕМ'!I42)</f>
        <v>0</v>
      </c>
      <c r="W3" s="112">
        <f ca="1">IF('РАСЧЁТ ДЛЯ БОЛЬШИХ СИСТЕМ'!J42=""," ",'РАСЧЁТ ДЛЯ БОЛЬШИХ СИСТЕМ'!J42)</f>
        <v>0</v>
      </c>
      <c r="X3" s="113">
        <f ca="1">IF('РАСЧЁТ ДЛЯ БОЛЬШИХ СИСТЕМ'!K42=""," ",'РАСЧЁТ ДЛЯ БОЛЬШИХ СИСТЕМ'!K42)</f>
        <v>0.47933910864224999</v>
      </c>
      <c r="Y3" s="113">
        <f ca="1">IF('РАСЧЁТ ДЛЯ БОЛЬШИХ СИСТЕМ'!L42="-","-",'РАСЧЁТ ДЛЯ БОЛЬШИХ СИСТЕМ'!L42/100)</f>
        <v>1.7417495934396946E-3</v>
      </c>
    </row>
    <row r="4" spans="19:26" x14ac:dyDescent="0.2">
      <c r="S4" s="128">
        <f ca="1">IF('РАСЧЁТ ДЛЯ БОЛЬШИХ СИСТЕМ'!B43="","",'РАСЧЁТ ДЛЯ БОЛЬШИХ СИСТЕМ'!B43)</f>
        <v>-30</v>
      </c>
      <c r="T4" s="129">
        <f ca="1">IF('РАСЧЁТ ДЛЯ БОЛЬШИХ СИСТЕМ'!D43="-","-",'РАСЧЁТ ДЛЯ БОЛЬШИХ СИСТЕМ'!D43/10)</f>
        <v>0.177641412</v>
      </c>
      <c r="U4" s="130">
        <f ca="1">IF('РАСЧЁТ ДЛЯ БОЛЬШИХ СИСТЕМ'!H43="","",'РАСЧЁТ ДЛЯ БОЛЬШИХ СИСТЕМ'!H43)</f>
        <v>34.99</v>
      </c>
      <c r="V4" s="112">
        <f ca="1">IF('РАСЧЁТ ДЛЯ БОЛЬШИХ СИСТЕМ'!I43="","",'РАСЧЁТ ДЛЯ БОЛЬШИХ СИСТЕМ'!I43)</f>
        <v>0</v>
      </c>
      <c r="W4" s="112">
        <f ca="1">IF('РАСЧЁТ ДЛЯ БОЛЬШИХ СИСТЕМ'!J43=""," ",'РАСЧЁТ ДЛЯ БОЛЬШИХ СИСТЕМ'!J43)</f>
        <v>0</v>
      </c>
      <c r="X4" s="113">
        <f ca="1">IF('РАСЧЁТ ДЛЯ БОЛЬШИХ СИСТЕМ'!K43=""," ",'РАСЧЁТ ДЛЯ БОЛЬШИХ СИСТЕМ'!K43)</f>
        <v>0.49154563819860658</v>
      </c>
      <c r="Y4" s="113">
        <f ca="1">IF('РАСЧЁТ ДЛЯ БОЛЬШИХ СИСТЕМ'!L43="-","-",'РАСЧЁТ ДЛЯ БОЛЬШИХ СИСТЕМ'!L43/100)</f>
        <v>8.7318861232041599E-3</v>
      </c>
    </row>
    <row r="5" spans="19:26" x14ac:dyDescent="0.2">
      <c r="S5" s="128">
        <f ca="1">IF('РАСЧЁТ ДЛЯ БОЛЬШИХ СИСТЕМ'!B44="","",'РАСЧЁТ ДЛЯ БОЛЬШИХ СИСТЕМ'!B44)</f>
        <v>-29</v>
      </c>
      <c r="T5" s="129">
        <f ca="1">IF('РАСЧЁТ ДЛЯ БОЛЬШИХ СИСТЕМ'!D44="-","-",'РАСЧЁТ ДЛЯ БОЛЬШИХ СИСТЕМ'!D44/10)</f>
        <v>0.22221492000000001</v>
      </c>
      <c r="U5" s="130">
        <f ca="1">IF('РАСЧЁТ ДЛЯ БОЛЬШИХ СИСТЕМ'!H44="","",'РАСЧЁТ ДЛЯ БОЛЬШИХ СИСТЕМ'!H44)</f>
        <v>34.99</v>
      </c>
      <c r="V5" s="112">
        <f ca="1">IF('РАСЧЁТ ДЛЯ БОЛЬШИХ СИСТЕМ'!I44="","",'РАСЧЁТ ДЛЯ БОЛЬШИХ СИСТЕМ'!I44)</f>
        <v>0</v>
      </c>
      <c r="W5" s="112">
        <f ca="1">IF('РАСЧЁТ ДЛЯ БОЛЬШИХ СИСТЕМ'!J44=""," ",'РАСЧЁТ ДЛЯ БОЛЬШИХ СИСТЕМ'!J44)</f>
        <v>0</v>
      </c>
      <c r="X5" s="113">
        <f ca="1">IF('РАСЧЁТ ДЛЯ БОЛЬШИХ СИСТЕМ'!K44=""," ",'РАСЧЁТ ДЛЯ БОЛЬШИХ СИСТЕМ'!K44)</f>
        <v>0.50408480336742867</v>
      </c>
      <c r="Y5" s="113">
        <f ca="1">IF('РАСЧЁТ ДЛЯ БОЛЬШИХ СИСТЕМ'!L44="-","-",'РАСЧЁТ ДЛЯ БОЛЬШИХ СИСТЕМ'!L44/100)</f>
        <v>1.120151642535089E-2</v>
      </c>
    </row>
    <row r="6" spans="19:26" x14ac:dyDescent="0.2">
      <c r="S6" s="128">
        <f ca="1">IF('РАСЧЁТ ДЛЯ БОЛЬШИХ СИСТЕМ'!B45="","",'РАСЧЁТ ДЛЯ БОЛЬШИХ СИСТЕМ'!B45)</f>
        <v>-28</v>
      </c>
      <c r="T6" s="129">
        <f ca="1">IF('РАСЧЁТ ДЛЯ БОЛЬШИХ СИСТЕМ'!D45="-","-",'РАСЧЁТ ДЛЯ БОЛЬШИХ СИСТЕМ'!D45/10)</f>
        <v>0.22735879200000003</v>
      </c>
      <c r="U6" s="130">
        <f ca="1">IF('РАСЧЁТ ДЛЯ БОЛЬШИХ СИСТЕМ'!H45="","",'РАСЧЁТ ДЛЯ БОЛЬШИХ СИСТЕМ'!H45)</f>
        <v>34.99</v>
      </c>
      <c r="V6" s="112">
        <f ca="1">IF('РАСЧЁТ ДЛЯ БОЛЬШИХ СИСТЕМ'!I45="","",'РАСЧЁТ ДЛЯ БОЛЬШИХ СИСТЕМ'!I45)</f>
        <v>0</v>
      </c>
      <c r="W6" s="112">
        <f ca="1">IF('РАСЧЁТ ДЛЯ БОЛЬШИХ СИСТЕМ'!J45=""," ",'РАСЧЁТ ДЛЯ БОЛЬШИХ СИСТЕМ'!J45)</f>
        <v>0</v>
      </c>
      <c r="X6" s="113">
        <f ca="1">IF('РАСЧЁТ ДЛЯ БОЛЬШИХ СИСТЕМ'!K45=""," ",'РАСЧЁТ ДЛЯ БОЛЬШИХ СИСТЕМ'!K45)</f>
        <v>0.51697308164586098</v>
      </c>
      <c r="Y6" s="113">
        <f ca="1">IF('РАСЧЁТ ДЛЯ БОЛЬШИХ СИСТЕМ'!L45="-","-",'РАСЧЁТ ДЛЯ БОЛЬШИХ СИСТЕМ'!L45/100)</f>
        <v>1.175383753395203E-2</v>
      </c>
    </row>
    <row r="7" spans="19:26" x14ac:dyDescent="0.2">
      <c r="S7" s="128">
        <f ca="1">IF('РАСЧЁТ ДЛЯ БОЛЬШИХ СИСТЕМ'!B46="","",'РАСЧЁТ ДЛЯ БОЛЬШИХ СИСТЕМ'!B46)</f>
        <v>-27</v>
      </c>
      <c r="T7" s="129">
        <f ca="1">IF('РАСЧЁТ ДЛЯ БОЛЬШИХ СИСТЕМ'!D46="-","-",'РАСЧЁТ ДЛЯ БОЛЬШИХ СИСТЕМ'!D46/10)</f>
        <v>0.31623512399999998</v>
      </c>
      <c r="U7" s="130">
        <f ca="1">IF('РАСЧЁТ ДЛЯ БОЛЬШИХ СИСТЕМ'!H46="","",'РАСЧЁТ ДЛЯ БОЛЬШИХ СИСТЕМ'!H46)</f>
        <v>34.99</v>
      </c>
      <c r="V7" s="112">
        <f ca="1">IF('РАСЧЁТ ДЛЯ БОЛЬШИХ СИСТЕМ'!I46="","",'РАСЧЁТ ДЛЯ БОЛЬШИХ СИСТЕМ'!I46)</f>
        <v>0</v>
      </c>
      <c r="W7" s="112">
        <f ca="1">IF('РАСЧЁТ ДЛЯ БОЛЬШИХ СИСТЕМ'!J46=""," ",'РАСЧЁТ ДЛЯ БОЛЬШИХ СИСТЕМ'!J46)</f>
        <v>0</v>
      </c>
      <c r="X7" s="113">
        <f ca="1">IF('РАСЧЁТ ДЛЯ БОЛЬШИХ СИСТЕМ'!K46=""," ",'РАСЧЁТ ДЛЯ БОЛЬШИХ СИСТЕМ'!K46)</f>
        <v>0.53022825529315698</v>
      </c>
      <c r="Y7" s="113">
        <f ca="1">IF('РАСЧЁТ ДЛЯ БОЛЬШИХ СИСТЕМ'!L46="-","-",'РАСЧЁТ ДЛЯ БОЛЬШИХ СИСТЕМ'!L46/100)</f>
        <v>1.6767679806093515E-2</v>
      </c>
    </row>
    <row r="8" spans="19:26" x14ac:dyDescent="0.2">
      <c r="S8" s="128">
        <f ca="1">IF('РАСЧЁТ ДЛЯ БОЛЬШИХ СИСТЕМ'!B47="","",'РАСЧЁТ ДЛЯ БОЛЬШИХ СИСТЕМ'!B47)</f>
        <v>-26</v>
      </c>
      <c r="T8" s="129">
        <f ca="1">IF('РАСЧЁТ ДЛЯ БОЛЬШИХ СИСТЕМ'!D47="-","-",'РАСЧЁТ ДЛЯ БОЛЬШИХ СИСТЕМ'!D47/10)</f>
        <v>0.53894498400000002</v>
      </c>
      <c r="U8" s="130">
        <f ca="1">IF('РАСЧЁТ ДЛЯ БОЛЬШИХ СИСТЕМ'!H47="","",'РАСЧЁТ ДЛЯ БОЛЬШИХ СИСТЕМ'!H47)</f>
        <v>34.99</v>
      </c>
      <c r="V8" s="112">
        <f ca="1">IF('РАСЧЁТ ДЛЯ БОЛЬШИХ СИСТЕМ'!I47="","",'РАСЧЁТ ДЛЯ БОЛЬШИХ СИСТЕМ'!I47)</f>
        <v>0</v>
      </c>
      <c r="W8" s="112">
        <f ca="1">IF('РАСЧЁТ ДЛЯ БОЛЬШИХ СИСТЕМ'!J47=""," ",'РАСЧЁТ ДЛЯ БОЛЬШИХ СИСТЕМ'!J47)</f>
        <v>0</v>
      </c>
      <c r="X8" s="113">
        <f ca="1">IF('РАСЧЁТ ДЛЯ БОЛЬШИХ СИСТЕМ'!K47=""," ",'РАСЧЁТ ДЛЯ БОЛЬШИХ СИСТЕМ'!K47)</f>
        <v>0.54386955534896531</v>
      </c>
      <c r="Y8" s="113">
        <f ca="1">IF('РАСЧЁТ ДЛЯ БОЛЬШИХ СИСТЕМ'!L47="-","-",'РАСЧЁТ ДЛЯ БОЛЬШИХ СИСТЕМ'!L47/100)</f>
        <v>2.9311576880563527E-2</v>
      </c>
    </row>
    <row r="9" spans="19:26" x14ac:dyDescent="0.2">
      <c r="S9" s="128">
        <f ca="1">IF('РАСЧЁТ ДЛЯ БОЛЬШИХ СИСТЕМ'!B48="","",'РАСЧЁТ ДЛЯ БОЛЬШИХ СИСТЕМ'!B48)</f>
        <v>-25</v>
      </c>
      <c r="T9" s="129">
        <f ca="1">IF('РАСЧЁТ ДЛЯ БОЛЬШИХ СИСТЕМ'!D48="-","-",'РАСЧЁТ ДЛЯ БОЛЬШИХ СИСТЕМ'!D48/10)</f>
        <v>0.59984012399999997</v>
      </c>
      <c r="U9" s="130">
        <f ca="1">IF('РАСЧЁТ ДЛЯ БОЛЬШИХ СИСТЕМ'!H48="","",'РАСЧЁТ ДЛЯ БОЛЬШИХ СИСТЕМ'!H48)</f>
        <v>34.99</v>
      </c>
      <c r="V9" s="112">
        <f ca="1">IF('РАСЧЁТ ДЛЯ БОЛЬШИХ СИСТЕМ'!I48="","",'РАСЧЁТ ДЛЯ БОЛЬШИХ СИСТЕМ'!I48)</f>
        <v>0</v>
      </c>
      <c r="W9" s="112">
        <f ca="1">IF('РАСЧЁТ ДЛЯ БОЛЬШИХ СИСТЕМ'!J48=""," ",'РАСЧЁТ ДЛЯ БОЛЬШИХ СИСТЕМ'!J48)</f>
        <v>0</v>
      </c>
      <c r="X9" s="113">
        <f ca="1">IF('РАСЧЁТ ДЛЯ БОЛЬШИХ СИСТЕМ'!K48=""," ",'РАСЧЁТ ДЛЯ БОЛЬШИХ СИСТЕМ'!K48)</f>
        <v>0.55791782557353509</v>
      </c>
      <c r="Y9" s="113">
        <f ca="1">IF('РАСЧЁТ ДЛЯ БОЛЬШИХ СИСТЕМ'!L48="-","-",'РАСЧЁТ ДЛЯ БОЛЬШИХ СИСТЕМ'!L48/100)</f>
        <v>3.3466149767383963E-2</v>
      </c>
    </row>
    <row r="10" spans="19:26" x14ac:dyDescent="0.2">
      <c r="S10" s="128">
        <f ca="1">IF('РАСЧЁТ ДЛЯ БОЛЬШИХ СИСТЕМ'!B49="","",'РАСЧЁТ ДЛЯ БОЛЬШИХ СИСТЕМ'!B49)</f>
        <v>-24</v>
      </c>
      <c r="T10" s="129">
        <f ca="1">IF('РАСЧЁТ ДЛЯ БОЛЬШИХ СИСТЕМ'!D49="-","-",'РАСЧЁТ ДЛЯ БОЛЬШИХ СИСТЕМ'!D49/10)</f>
        <v>0.702526596</v>
      </c>
      <c r="U10" s="130">
        <f ca="1">IF('РАСЧЁТ ДЛЯ БОЛЬШИХ СИСТЕМ'!H49="","",'РАСЧЁТ ДЛЯ БОЛЬШИХ СИСТЕМ'!H49)</f>
        <v>34.99</v>
      </c>
      <c r="V10" s="112">
        <f ca="1">IF('РАСЧЁТ ДЛЯ БОЛЬШИХ СИСТЕМ'!I49="","",'РАСЧЁТ ДЛЯ БОЛЬШИХ СИСТЕМ'!I49)</f>
        <v>0</v>
      </c>
      <c r="W10" s="112">
        <f ca="1">IF('РАСЧЁТ ДЛЯ БОЛЬШИХ СИСТЕМ'!J49=""," ",'РАСЧЁТ ДЛЯ БОЛЬШИХ СИСТЕМ'!J49)</f>
        <v>0</v>
      </c>
      <c r="X10" s="113">
        <f ca="1">IF('РАСЧЁТ ДЛЯ БОЛЬШИХ СИСТЕМ'!K49=""," ",'РАСЧЁТ ДЛЯ БОЛЬШИХ СИСТЕМ'!K49)</f>
        <v>0.57239570955446673</v>
      </c>
      <c r="Y10" s="113">
        <f ca="1">IF('РАСЧЁТ ДЛЯ БОЛЬШИХ СИСТЕМ'!L49="-","-",'РАСЧЁТ ДЛЯ БОЛЬШИХ СИСТЕМ'!L49/100)</f>
        <v>4.0212320939830425E-2</v>
      </c>
    </row>
    <row r="11" spans="19:26" x14ac:dyDescent="0.2">
      <c r="S11" s="128">
        <f ca="1">IF('РАСЧЁТ ДЛЯ БОЛЬШИХ СИСТЕМ'!B50="","",'РАСЧЁТ ДЛЯ БОЛЬШИХ СИСТЕМ'!B50)</f>
        <v>-23</v>
      </c>
      <c r="T11" s="129">
        <f ca="1">IF('РАСЧЁТ ДЛЯ БОЛЬШИХ СИСТЕМ'!D50="-","-",'РАСЧЁТ ДЛЯ БОЛЬШИХ СИСТЕМ'!D50/10)</f>
        <v>0.9441414119999999</v>
      </c>
      <c r="U11" s="130">
        <f ca="1">IF('РАСЧЁТ ДЛЯ БОЛЬШИХ СИСТЕМ'!H50="","",'РАСЧЁТ ДЛЯ БОЛЬШИХ СИСТЕМ'!H50)</f>
        <v>34.99</v>
      </c>
      <c r="V11" s="112">
        <f ca="1">IF('РАСЧЁТ ДЛЯ БОЛЬШИХ СИСТЕМ'!I50="","",'РАСЧЁТ ДЛЯ БОЛЬШИХ СИСТЕМ'!I50)</f>
        <v>0</v>
      </c>
      <c r="W11" s="112">
        <f ca="1">IF('РАСЧЁТ ДЛЯ БОЛЬШИХ СИСТЕМ'!J50=""," ",'РАСЧЁТ ДЛЯ БОЛЬШИХ СИСТЕМ'!J50)</f>
        <v>0</v>
      </c>
      <c r="X11" s="113">
        <f ca="1">IF('РАСЧЁТ ДЛЯ БОЛЬШИХ СИСТЕМ'!K50=""," ",'РАСЧЁТ ДЛЯ БОЛЬШИХ СИСТЕМ'!K50)</f>
        <v>0.58732786482648391</v>
      </c>
      <c r="Y11" s="113">
        <f ca="1">IF('РАСЧЁТ ДЛЯ БОЛЬШИХ СИСТЕМ'!L50="-","-",'РАСЧЁТ ДЛЯ БОЛЬШИХ СИСТЕМ'!L50/100)</f>
        <v>5.5452055960422166E-2</v>
      </c>
    </row>
    <row r="12" spans="19:26" x14ac:dyDescent="0.2">
      <c r="S12" s="128">
        <f ca="1">IF('РАСЧЁТ ДЛЯ БОЛЬШИХ СИСТЕМ'!B51="","",'РАСЧЁТ ДЛЯ БОЛЬШИХ СИСТЕМ'!B51)</f>
        <v>-22</v>
      </c>
      <c r="T12" s="129">
        <f ca="1">IF('РАСЧЁТ ДЛЯ БОЛЬШИХ СИСТЕМ'!D51="-","-",'РАСЧЁТ ДЛЯ БОЛЬШИХ СИСТЕМ'!D51/10)</f>
        <v>1.135901316</v>
      </c>
      <c r="U12" s="130">
        <f ca="1">IF('РАСЧЁТ ДЛЯ БОЛЬШИХ СИСТЕМ'!H51="","",'РАСЧЁТ ДЛЯ БОЛЬШИХ СИСТЕМ'!H51)</f>
        <v>34.99</v>
      </c>
      <c r="V12" s="112">
        <f ca="1">IF('РАСЧЁТ ДЛЯ БОЛЬШИХ СИСТЕМ'!I51="","",'РАСЧЁТ ДЛЯ БОЛЬШИХ СИСТЕМ'!I51)</f>
        <v>0</v>
      </c>
      <c r="W12" s="112">
        <f ca="1">IF('РАСЧЁТ ДЛЯ БОЛЬШИХ СИСТЕМ'!J51=""," ",'РАСЧЁТ ДЛЯ БОЛЬШИХ СИСТЕМ'!J51)</f>
        <v>0</v>
      </c>
      <c r="X12" s="113">
        <f ca="1">IF('РАСЧЁТ ДЛЯ БОЛЬШИХ СИСТЕМ'!K51=""," ",'РАСЧЁТ ДЛЯ БОЛЬШИХ СИСТЕМ'!K51)</f>
        <v>0.60274120857740798</v>
      </c>
      <c r="Y12" s="113">
        <f ca="1">IF('РАСЧЁТ ДЛЯ БОЛЬШИХ СИСТЕМ'!L51="-","-",'РАСЧЁТ ДЛЯ БОЛЬШИХ СИСТЕМ'!L51/100)</f>
        <v>6.8465453203050822E-2</v>
      </c>
    </row>
    <row r="13" spans="19:26" x14ac:dyDescent="0.2">
      <c r="S13" s="128">
        <f ca="1">IF('РАСЧЁТ ДЛЯ БОЛЬШИХ СИСТЕМ'!B52="","",'РАСЧЁТ ДЛЯ БОЛЬШИХ СИСТЕМ'!B52)</f>
        <v>-21</v>
      </c>
      <c r="T13" s="129">
        <f ca="1">IF('РАСЧЁТ ДЛЯ БОЛЬШИХ СИСТЕМ'!D52="-","-",'РАСЧЁТ ДЛЯ БОЛЬШИХ СИСТЕМ'!D52/10)</f>
        <v>1.734239976</v>
      </c>
      <c r="U13" s="130">
        <f ca="1">IF('РАСЧЁТ ДЛЯ БОЛЬШИХ СИСТЕМ'!H52="","",'РАСЧЁТ ДЛЯ БОЛЬШИХ СИСТЕМ'!H52)</f>
        <v>34.99</v>
      </c>
      <c r="V13" s="112">
        <f ca="1">IF('РАСЧЁТ ДЛЯ БОЛЬШИХ СИСТЕМ'!I52="","",'РАСЧЁТ ДЛЯ БОЛЬШИХ СИСТЕМ'!I52)</f>
        <v>0</v>
      </c>
      <c r="W13" s="112">
        <f ca="1">IF('РАСЧЁТ ДЛЯ БОЛЬШИХ СИСТЕМ'!J52=""," ",'РАСЧЁТ ДЛЯ БОЛЬШИХ СИСТЕМ'!J52)</f>
        <v>0</v>
      </c>
      <c r="X13" s="113">
        <f ca="1">IF('РАСЧЁТ ДЛЯ БОЛЬШИХ СИСТЕМ'!K52=""," ",'РАСЧЁТ ДЛЯ БОЛЬШИХ СИСТЕМ'!K52)</f>
        <v>0.61866520039368444</v>
      </c>
      <c r="Y13" s="113">
        <f ca="1">IF('РАСЧЁТ ДЛЯ БОЛЬШИХ СИСТЕМ'!L52="-","-",'РАСЧЁТ ДЛЯ БОЛЬШИХ СИСТЕМ'!L52/100)</f>
        <v>0.10729139222827784</v>
      </c>
    </row>
    <row r="14" spans="19:26" x14ac:dyDescent="0.2">
      <c r="S14" s="128">
        <f ca="1">IF('РАСЧЁТ ДЛЯ БОЛЬШИХ СИСТЕМ'!B53="","",'РАСЧЁТ ДЛЯ БОЛЬШИХ СИСТЕМ'!B53)</f>
        <v>-20</v>
      </c>
      <c r="T14" s="129">
        <f ca="1">IF('РАСЧЁТ ДЛЯ БОЛЬШИХ СИСТЕМ'!D53="-","-",'РАСЧЁТ ДЛЯ БОЛЬШИХ СИСТЕМ'!D53/10)</f>
        <v>2.0798973119999999</v>
      </c>
      <c r="U14" s="130">
        <f ca="1">IF('РАСЧЁТ ДЛЯ БОЛЬШИХ СИСТЕМ'!H53="","",'РАСЧЁТ ДЛЯ БОЛЬШИХ СИСТЕМ'!H53)</f>
        <v>34.99</v>
      </c>
      <c r="V14" s="112">
        <f ca="1">IF('РАСЧЁТ ДЛЯ БОЛЬШИХ СИСТЕМ'!I53="","",'РАСЧЁТ ДЛЯ БОЛЬШИХ СИСТЕМ'!I53)</f>
        <v>0</v>
      </c>
      <c r="W14" s="112">
        <f ca="1">IF('РАСЧЁТ ДЛЯ БОЛЬШИХ СИСТЕМ'!J53=""," ",'РАСЧЁТ ДЛЯ БОЛЬШИХ СИСТЕМ'!J53)</f>
        <v>0</v>
      </c>
      <c r="X14" s="113">
        <f ca="1">IF('РАСЧЁТ ДЛЯ БОЛЬШИХ СИСТЕМ'!K53=""," ",'РАСЧЁТ ДЛЯ БОЛЬШИХ СИСТЕМ'!K53)</f>
        <v>0.63513216856832655</v>
      </c>
      <c r="Y14" s="113">
        <f ca="1">IF('РАСЧЁТ ДЛЯ БОЛЬШИХ СИСТЕМ'!L53="-","-",'РАСЧЁТ ДЛЯ БОЛЬШИХ СИСТЕМ'!L53/100)</f>
        <v>0.13210096901699933</v>
      </c>
    </row>
    <row r="15" spans="19:26" x14ac:dyDescent="0.2">
      <c r="S15" s="128">
        <f ca="1">IF('РАСЧЁТ ДЛЯ БОЛЬШИХ СИСТЕМ'!B54="","",'РАСЧЁТ ДЛЯ БОЛЬШИХ СИСТЕМ'!B54)</f>
        <v>-19</v>
      </c>
      <c r="T15" s="129">
        <f ca="1">IF('РАСЧЁТ ДЛЯ БОЛЬШИХ СИСТЕМ'!D54="-","-",'РАСЧЁТ ДЛЯ БОЛЬШИХ СИСТЕМ'!D54/10)</f>
        <v>2.2086246360000001</v>
      </c>
      <c r="U15" s="130">
        <f ca="1">IF('РАСЧЁТ ДЛЯ БОЛЬШИХ СИСТЕМ'!H54="","",'РАСЧЁТ ДЛЯ БОЛЬШИХ СИСТЕМ'!H54)</f>
        <v>34.99</v>
      </c>
      <c r="V15" s="112">
        <f ca="1">IF('РАСЧЁТ ДЛЯ БОЛЬШИХ СИСТЕМ'!I54="","",'РАСЧЁТ ДЛЯ БОЛЬШИХ СИСТЕМ'!I54)</f>
        <v>0</v>
      </c>
      <c r="W15" s="112">
        <f ca="1">IF('РАСЧЁТ ДЛЯ БОЛЬШИХ СИСТЕМ'!J54=""," ",'РАСЧЁТ ДЛЯ БОЛЬШИХ СИСТЕМ'!J54)</f>
        <v>0</v>
      </c>
      <c r="X15" s="113">
        <f ca="1">IF('РАСЧЁТ ДЛЯ БОЛЬШИХ СИСТЕМ'!K54=""," ",'РАСЧЁТ ДЛЯ БОЛЬШИХ СИСТЕМ'!K54)</f>
        <v>0.65217768779808272</v>
      </c>
      <c r="Y15" s="113">
        <f ca="1">IF('РАСЧЁТ ДЛЯ БОЛЬШИХ СИСТЕМ'!L54="-","-",'РАСЧЁТ ДЛЯ БОЛЬШИХ СИСТЕМ'!L54/100)</f>
        <v>0.1440415708320362</v>
      </c>
    </row>
    <row r="16" spans="19:26" x14ac:dyDescent="0.2">
      <c r="S16" s="128">
        <f ca="1">IF('РАСЧЁТ ДЛЯ БОЛЬШИХ СИСТЕМ'!B55="","",'РАСЧЁТ ДЛЯ БОЛЬШИХ СИСТЕМ'!B55)</f>
        <v>-18</v>
      </c>
      <c r="T16" s="129">
        <f ca="1">IF('РАСЧЁТ ДЛЯ БОЛЬШИХ СИСТЕМ'!D55="-","-",'РАСЧЁТ ДЛЯ БОЛЬШИХ СИСТЕМ'!D55/10)</f>
        <v>2.9946997319999999</v>
      </c>
      <c r="U16" s="130">
        <f ca="1">IF('РАСЧЁТ ДЛЯ БОЛЬШИХ СИСТЕМ'!H55="","",'РАСЧЁТ ДЛЯ БОЛЬШИХ СИСТЕМ'!H55)</f>
        <v>34.99</v>
      </c>
      <c r="V16" s="112">
        <f ca="1">IF('РАСЧЁТ ДЛЯ БОЛЬШИХ СИСТЕМ'!I55="","",'РАСЧЁТ ДЛЯ БОЛЬШИХ СИСТЕМ'!I55)</f>
        <v>0</v>
      </c>
      <c r="W16" s="112">
        <f ca="1">IF('РАСЧЁТ ДЛЯ БОЛЬШИХ СИСТЕМ'!J55=""," ",'РАСЧЁТ ДЛЯ БОЛЬШИХ СИСТЕМ'!J55)</f>
        <v>0</v>
      </c>
      <c r="X16" s="113">
        <f ca="1">IF('РАСЧЁТ ДЛЯ БОЛЬШИХ СИСТЕМ'!K55=""," ",'РАСЧЁТ ДЛЯ БОЛЬШИХ СИСТЕМ'!K55)</f>
        <v>0.66984101769175031</v>
      </c>
      <c r="Y16" s="113">
        <f ca="1">IF('РАСЧЁТ ДЛЯ БОЛЬШИХ СИСТЕМ'!L55="-","-",'РАСЧЁТ ДЛЯ БОЛЬШИХ СИСТЕМ'!L55/100)</f>
        <v>0.20059727161640922</v>
      </c>
    </row>
    <row r="17" spans="19:25" x14ac:dyDescent="0.2">
      <c r="S17" s="128">
        <f ca="1">IF('РАСЧЁТ ДЛЯ БОЛЬШИХ СИСТЕМ'!B56="","",'РАСЧЁТ ДЛЯ БОЛЬШИХ СИСТЕМ'!B56)</f>
        <v>-17</v>
      </c>
      <c r="T17" s="129">
        <f ca="1">IF('РАСЧЁТ ДЛЯ БОЛЬШИХ СИСТЕМ'!D56="-","-",'РАСЧЁТ ДЛЯ БОЛЬШИХ СИСТЕМ'!D56/10)</f>
        <v>4.3428199319999994</v>
      </c>
      <c r="U17" s="130">
        <f ca="1">IF('РАСЧЁТ ДЛЯ БОЛЬШИХ СИСТЕМ'!H56="","",'РАСЧЁТ ДЛЯ БОЛЬШИХ СИСТЕМ'!H56)</f>
        <v>34.99</v>
      </c>
      <c r="V17" s="112">
        <f ca="1">IF('РАСЧЁТ ДЛЯ БОЛЬШИХ СИСТЕМ'!I56="","",'РАСЧЁТ ДЛЯ БОЛЬШИХ СИСТЕМ'!I56)</f>
        <v>0</v>
      </c>
      <c r="W17" s="112">
        <f ca="1">IF('РАСЧЁТ ДЛЯ БОЛЬШИХ СИСТЕМ'!J56=""," ",'РАСЧЁТ ДЛЯ БОЛЬШИХ СИСТЕМ'!J56)</f>
        <v>0</v>
      </c>
      <c r="X17" s="113">
        <f ca="1">IF('РАСЧЁТ ДЛЯ БОЛЬШИХ СИСТЕМ'!K56=""," ",'РАСЧЁТ ДЛЯ БОЛЬШИХ СИСТЕМ'!K56)</f>
        <v>0.68816561346990091</v>
      </c>
      <c r="Y17" s="113">
        <f ca="1">IF('РАСЧЁТ ДЛЯ БОЛЬШИХ СИСТЕМ'!L56="-","-",'РАСЧЁТ ДЛЯ БОЛЬШИХ СИСТЕМ'!L56/100)</f>
        <v>0.29885793426940938</v>
      </c>
    </row>
    <row r="18" spans="19:25" x14ac:dyDescent="0.2">
      <c r="S18" s="128">
        <f ca="1">IF('РАСЧЁТ ДЛЯ БОЛЬШИХ СИСТЕМ'!B57="","",'РАСЧЁТ ДЛЯ БОЛЬШИХ СИСТЕМ'!B57)</f>
        <v>-16</v>
      </c>
      <c r="T18" s="129">
        <f ca="1">IF('РАСЧЁТ ДЛЯ БОЛЬШИХ СИСТЕМ'!D57="-","-",'РАСЧЁТ ДЛЯ БОЛЬШИХ СИСТЕМ'!D57/10)</f>
        <v>5.1726407160000001</v>
      </c>
      <c r="U18" s="130">
        <f ca="1">IF('РАСЧЁТ ДЛЯ БОЛЬШИХ СИСТЕМ'!H57="","",'РАСЧЁТ ДЛЯ БОЛЬШИХ СИСТЕМ'!H57)</f>
        <v>34.99</v>
      </c>
      <c r="V18" s="112">
        <f ca="1">IF('РАСЧЁТ ДЛЯ БОЛЬШИХ СИСТЕМ'!I57="","",'РАСЧЁТ ДЛЯ БОЛЬШИХ СИСТЕМ'!I57)</f>
        <v>0</v>
      </c>
      <c r="W18" s="112">
        <f ca="1">IF('РАСЧЁТ ДЛЯ БОЛЬШИХ СИСТЕМ'!J57=""," ",'РАСЧЁТ ДЛЯ БОЛЬШИХ СИСТЕМ'!J57)</f>
        <v>0</v>
      </c>
      <c r="X18" s="113">
        <f ca="1">IF('РАСЧЁТ ДЛЯ БОЛЬШИХ СИСТЕМ'!K57=""," ",'РАСЧЁТ ДЛЯ БОЛЬШИХ СИСТЕМ'!K57)</f>
        <v>0.70719972264932818</v>
      </c>
      <c r="Y18" s="113">
        <f ca="1">IF('РАСЧЁТ ДЛЯ БОЛЬШИХ СИСТЕМ'!L57="-","-",'РАСЧЁТ ДЛЯ БОЛЬШИХ СИСТЕМ'!L57/100)</f>
        <v>0.36580900797198218</v>
      </c>
    </row>
    <row r="19" spans="19:25" x14ac:dyDescent="0.2">
      <c r="S19" s="128">
        <f ca="1">IF('РАСЧЁТ ДЛЯ БОЛЬШИХ СИСТЕМ'!B58="","",'РАСЧЁТ ДЛЯ БОЛЬШИХ СИСТЕМ'!B58)</f>
        <v>-15</v>
      </c>
      <c r="T19" s="129">
        <f ca="1">IF('РАСЧЁТ ДЛЯ БОЛЬШИХ СИСТЕМ'!D58="-","-",'РАСЧЁТ ДЛЯ БОЛЬШИХ СИСТЕМ'!D58/10)</f>
        <v>5.8762824600000005</v>
      </c>
      <c r="U19" s="130">
        <f ca="1">IF('РАСЧЁТ ДЛЯ БОЛЬШИХ СИСТЕМ'!H58="","",'РАСЧЁТ ДЛЯ БОЛЬШИХ СИСТЕМ'!H58)</f>
        <v>34.99</v>
      </c>
      <c r="V19" s="112">
        <f ca="1">IF('РАСЧЁТ ДЛЯ БОЛЬШИХ СИСТЕМ'!I58="","",'РАСЧЁТ ДЛЯ БОЛЬШИХ СИСТЕМ'!I58)</f>
        <v>0</v>
      </c>
      <c r="W19" s="112">
        <f ca="1">IF('РАСЧЁТ ДЛЯ БОЛЬШИХ СИСТЕМ'!J58=""," ",'РАСЧЁТ ДЛЯ БОЛЬШИХ СИСТЕМ'!J58)</f>
        <v>0</v>
      </c>
      <c r="X19" s="113">
        <f ca="1">IF('РАСЧЁТ ДЛЯ БОЛЬШИХ СИСТЕМ'!K58=""," ",'РАСЧЁТ ДЛЯ БОЛЬШИХ СИСТЕМ'!K58)</f>
        <v>0.7269970844901027</v>
      </c>
      <c r="Y19" s="113">
        <f ca="1">IF('РАСЧЁТ ДЛЯ БОЛЬШИХ СИСТЕМ'!L58="-","-",'РАСЧЁТ ДЛЯ БОЛЬШИХ СИСТЕМ'!L58/100)</f>
        <v>0.42720402160603288</v>
      </c>
    </row>
    <row r="20" spans="19:25" x14ac:dyDescent="0.2">
      <c r="S20" s="128">
        <f ca="1">IF('РАСЧЁТ ДЛЯ БОЛЬШИХ СИСТЕМ'!B59="","",'РАСЧЁТ ДЛЯ БОЛЬШИХ СИСТЕМ'!B59)</f>
        <v>-14</v>
      </c>
      <c r="T20" s="129">
        <f ca="1">IF('РАСЧЁТ ДЛЯ БОЛЬШИХ СИСТЕМ'!D59="-","-",'РАСЧЁТ ДЛЯ БОЛЬШИХ СИСТЕМ'!D59/10)</f>
        <v>6.328769748</v>
      </c>
      <c r="U20" s="130">
        <f ca="1">IF('РАСЧЁТ ДЛЯ БОЛЬШИХ СИСТЕМ'!H59="","",'РАСЧЁТ ДЛЯ БОЛЬШИХ СИСТЕМ'!H59)</f>
        <v>34.99</v>
      </c>
      <c r="V20" s="112">
        <f ca="1">IF('РАСЧЁТ ДЛЯ БОЛЬШИХ СИСТЕМ'!I59="","",'РАСЧЁТ ДЛЯ БОЛЬШИХ СИСТЕМ'!I59)</f>
        <v>0</v>
      </c>
      <c r="W20" s="112">
        <f ca="1">IF('РАСЧЁТ ДЛЯ БОЛЬШИХ СИСТЕМ'!J59=""," ",'РАСЧЁТ ДЛЯ БОЛЬШИХ СИСТЕМ'!J59)</f>
        <v>0</v>
      </c>
      <c r="X20" s="113">
        <f ca="1">IF('РАСЧЁТ ДЛЯ БОЛЬШИХ СИСТЕМ'!K59=""," ",'РАСЧЁТ ДЛЯ БОЛЬШИХ СИСТЕМ'!K59)</f>
        <v>0.74761775268915642</v>
      </c>
      <c r="Y20" s="113">
        <f ca="1">IF('РАСЧЁТ ДЛЯ БОЛЬШИХ СИСТЕМ'!L59="-","-",'РАСЧЁТ ДЛЯ БОЛЬШИХ СИСТЕМ'!L59/100)</f>
        <v>0.47315006162868789</v>
      </c>
    </row>
    <row r="21" spans="19:25" x14ac:dyDescent="0.2">
      <c r="S21" s="128">
        <f ca="1">IF('РАСЧЁТ ДЛЯ БОЛЬШИХ СИСТЕМ'!B60="","",'РАСЧЁТ ДЛЯ БОЛЬШИХ СИСТЕМ'!B60)</f>
        <v>-13</v>
      </c>
      <c r="T21" s="129">
        <f ca="1">IF('РАСЧЁТ ДЛЯ БОЛЬШИХ СИСТЕМ'!D60="-","-",'РАСЧЁТ ДЛЯ БОЛЬШИХ СИСТЕМ'!D60/10)</f>
        <v>7.0380967319999996</v>
      </c>
      <c r="U21" s="130">
        <f ca="1">IF('РАСЧЁТ ДЛЯ БОЛЬШИХ СИСТЕМ'!H60="","",'РАСЧЁТ ДЛЯ БОЛЬШИХ СИСТЕМ'!H60)</f>
        <v>34.99</v>
      </c>
      <c r="V21" s="112">
        <f ca="1">IF('РАСЧЁТ ДЛЯ БОЛЬШИХ СИСТЕМ'!I60="","",'РАСЧЁТ ДЛЯ БОЛЬШИХ СИСТЕМ'!I60)</f>
        <v>0</v>
      </c>
      <c r="W21" s="112">
        <f ca="1">IF('РАСЧЁТ ДЛЯ БОЛЬШИХ СИСТЕМ'!J60=""," ",'РАСЧЁТ ДЛЯ БОЛЬШИХ СИСТЕМ'!J60)</f>
        <v>0</v>
      </c>
      <c r="X21" s="113">
        <f ca="1">IF('РАСЧЁТ ДЛЯ БОЛЬШИХ СИСТЕМ'!K60=""," ",'РАСЧЁТ ДЛЯ БОЛЬШИХ СИСТЕМ'!K60)</f>
        <v>0.76912906642490675</v>
      </c>
      <c r="Y21" s="113">
        <f ca="1">IF('РАСЧЁТ ДЛЯ БОЛЬШИХ СИСТЕМ'!L60="-","-",'РАСЧЁТ ДЛЯ БОЛЬШИХ СИСТЕМ'!L60/100)</f>
        <v>0.54132047688913465</v>
      </c>
    </row>
    <row r="22" spans="19:25" x14ac:dyDescent="0.2">
      <c r="S22" s="128">
        <f ca="1">IF('РАСЧЁТ ДЛЯ БОЛЬШИХ СИСТЕМ'!B61="","",'РАСЧЁТ ДЛЯ БОЛЬШИХ СИСТЕМ'!B61)</f>
        <v>-12</v>
      </c>
      <c r="T22" s="129">
        <f ca="1">IF('РАСЧЁТ ДЛЯ БОЛЬШИХ СИСТЕМ'!D61="-","-",'РАСЧЁТ ДЛЯ БОЛЬШИХ СИСТЕМ'!D61/10)</f>
        <v>8.4721411440000001</v>
      </c>
      <c r="U22" s="130">
        <f ca="1">IF('РАСЧЁТ ДЛЯ БОЛЬШИХ СИСТЕМ'!H61="","",'РАСЧЁТ ДЛЯ БОЛЬШИХ СИСТЕМ'!H61)</f>
        <v>34.99</v>
      </c>
      <c r="V22" s="112">
        <f ca="1">IF('РАСЧЁТ ДЛЯ БОЛЬШИХ СИСТЕМ'!I61="","",'РАСЧЁТ ДЛЯ БОЛЬШИХ СИСТЕМ'!I61)</f>
        <v>0</v>
      </c>
      <c r="W22" s="112">
        <f ca="1">IF('РАСЧЁТ ДЛЯ БОЛЬШИХ СИСТЕМ'!J61=""," ",'РАСЧЁТ ДЛЯ БОЛЬШИХ СИСТЕМ'!J61)</f>
        <v>0</v>
      </c>
      <c r="X22" s="113">
        <f ca="1">IF('РАСЧЁТ ДЛЯ БОЛЬШИХ СИСТЕМ'!K61=""," ",'РАСЧЁТ ДЛЯ БОЛЬШИХ СИСТЕМ'!K61)</f>
        <v>0.79160680064256239</v>
      </c>
      <c r="Y22" s="113">
        <f ca="1">IF('РАСЧЁТ ДЛЯ БОЛЬШИХ СИСТЕМ'!L61="-","-",'РАСЧЁТ ДЛЯ БОЛЬШИХ СИСТЕМ'!L61/100)</f>
        <v>0.67066045455940582</v>
      </c>
    </row>
    <row r="23" spans="19:25" x14ac:dyDescent="0.2">
      <c r="S23" s="128">
        <f ca="1">IF('РАСЧЁТ ДЛЯ БОЛЬШИХ СИСТЕМ'!B62="","",'РАСЧЁТ ДЛЯ БОЛЬШИХ СИСТЕМ'!B62)</f>
        <v>-11</v>
      </c>
      <c r="T23" s="129">
        <f ca="1">IF('РАСЧЁТ ДЛЯ БОЛЬШИХ СИСТЕМ'!D62="-","-",'РАСЧЁТ ДЛЯ БОЛЬШИХ СИСТЕМ'!D62/10)</f>
        <v>9.2078138280000008</v>
      </c>
      <c r="U23" s="130">
        <f ca="1">IF('РАСЧЁТ ДЛЯ БОЛЬШИХ СИСТЕМ'!H62="","",'РАСЧЁТ ДЛЯ БОЛЬШИХ СИСТЕМ'!H62)</f>
        <v>34.99</v>
      </c>
      <c r="V23" s="112">
        <f ca="1">IF('РАСЧЁТ ДЛЯ БОЛЬШИХ СИСТЕМ'!I62="","",'РАСЧЁТ ДЛЯ БОЛЬШИХ СИСТЕМ'!I62)</f>
        <v>0</v>
      </c>
      <c r="W23" s="112">
        <f ca="1">IF('РАСЧЁТ ДЛЯ БОЛЬШИХ СИСТЕМ'!J62=""," ",'РАСЧЁТ ДЛЯ БОЛЬШИХ СИСТЕМ'!J62)</f>
        <v>0</v>
      </c>
      <c r="X23" s="113">
        <f ca="1">IF('РАСЧЁТ ДЛЯ БОЛЬШИХ СИСТЕМ'!K62=""," ",'РАСЧЁТ ДЛЯ БОЛЬШИХ СИСТЕМ'!K62)</f>
        <v>0.81513653374473916</v>
      </c>
      <c r="Y23" s="113">
        <f ca="1">IF('РАСЧЁТ ДЛЯ БОЛЬШИХ СИСТЕМ'!L62="-","-",'РАСЧЁТ ДЛЯ БОЛЬШИХ СИСТЕМ'!L62/100)</f>
        <v>0.7505625447122799</v>
      </c>
    </row>
    <row r="24" spans="19:25" x14ac:dyDescent="0.2">
      <c r="S24" s="128">
        <f ca="1">IF('РАСЧЁТ ДЛЯ БОЛЬШИХ СИСТЕМ'!B63="","",'РАСЧЁТ ДЛЯ БОЛЬШИХ СИСТЕМ'!B63)</f>
        <v>-10</v>
      </c>
      <c r="T24" s="129">
        <f ca="1">IF('РАСЧЁТ ДЛЯ БОЛЬШИХ СИСТЕМ'!D63="-","-",'РАСЧЁТ ДЛЯ БОЛЬШИХ СИСТЕМ'!D63/10)</f>
        <v>9.8189911439999999</v>
      </c>
      <c r="U24" s="130">
        <f ca="1">IF('РАСЧЁТ ДЛЯ БОЛЬШИХ СИСТЕМ'!H63="","",'РАСЧЁТ ДЛЯ БОЛЬШИХ СИСТЕМ'!H63)</f>
        <v>34.99</v>
      </c>
      <c r="V24" s="112">
        <f ca="1">IF('РАСЧЁТ ДЛЯ БОЛЬШИХ СИСТЕМ'!I63="","",'РАСЧЁТ ДЛЯ БОЛЬШИХ СИСТЕМ'!I63)</f>
        <v>0</v>
      </c>
      <c r="W24" s="112">
        <f ca="1">IF('РАСЧЁТ ДЛЯ БОЛЬШИХ СИСТЕМ'!J63=""," ",'РАСЧЁТ ДЛЯ БОЛЬШИХ СИСТЕМ'!J63)</f>
        <v>0</v>
      </c>
      <c r="X24" s="113">
        <f ca="1">IF('РАСЧЁТ ДЛЯ БОЛЬШИХ СИСТЕМ'!K63=""," ",'РАСЧЁТ ДЛЯ БОЛЬШИХ СИСТЕМ'!K63)</f>
        <v>0.83981528004210315</v>
      </c>
      <c r="Y24" s="113">
        <f ca="1">IF('РАСЧЁТ ДЛЯ БОЛЬШИХ СИСТЕМ'!L63="-","-",'РАСЧЁТ ДЛЯ БОЛЬШИХ СИСТЕМ'!L63/100)</f>
        <v>0.8246138797329291</v>
      </c>
    </row>
    <row r="25" spans="19:25" x14ac:dyDescent="0.2">
      <c r="S25" s="128">
        <f ca="1">IF('РАСЧЁТ ДЛЯ БОЛЬШИХ СИСТЕМ'!B64="","",'РАСЧЁТ ДЛЯ БОЛЬШИХ СИСТЕМ'!B64)</f>
        <v>-9</v>
      </c>
      <c r="T25" s="129">
        <f ca="1">IF('РАСЧЁТ ДЛЯ БОЛЬШИХ СИСТЕМ'!D64="-","-",'РАСЧЁТ ДЛЯ БОЛЬШИХ СИСТЕМ'!D64/10)</f>
        <v>11.721120899999999</v>
      </c>
      <c r="U25" s="130">
        <f ca="1">IF('РАСЧЁТ ДЛЯ БОЛЬШИХ СИСТЕМ'!H64="","",'РАСЧЁТ ДЛЯ БОЛЬШИХ СИСТЕМ'!H64)</f>
        <v>34.99</v>
      </c>
      <c r="V25" s="112">
        <f ca="1">IF('РАСЧЁТ ДЛЯ БОЛЬШИХ СИСТЕМ'!I64="","",'РАСЧЁТ ДЛЯ БОЛЬШИХ СИСТЕМ'!I64)</f>
        <v>0</v>
      </c>
      <c r="W25" s="112">
        <f ca="1">IF('РАСЧЁТ ДЛЯ БОЛЬШИХ СИСТЕМ'!J64=""," ",'РАСЧЁТ ДЛЯ БОЛЬШИХ СИСТЕМ'!J64)</f>
        <v>0</v>
      </c>
      <c r="X25" s="113">
        <f ca="1">IF('РАСЧЁТ ДЛЯ БОЛЬШИХ СИСТЕМ'!K64=""," ",'РАСЧЁТ ДЛЯ БОЛЬШИХ СИСТЕМ'!K64)</f>
        <v>0.86575344598314874</v>
      </c>
      <c r="Y25" s="113">
        <f ca="1">IF('РАСЧЁТ ДЛЯ БОЛЬШИХ СИСТЕМ'!L64="-","-",'РАСЧЁТ ДЛЯ БОЛЬШИХ СИСТЕМ'!L64/100)</f>
        <v>1.0147600809960107</v>
      </c>
    </row>
    <row r="26" spans="19:25" x14ac:dyDescent="0.2">
      <c r="S26" s="128">
        <f ca="1">IF('РАСЧЁТ ДЛЯ БОЛЬШИХ СИСТЕМ'!B65="","",'РАСЧЁТ ДЛЯ БОЛЬШИХ СИСТЕМ'!B65)</f>
        <v>-8</v>
      </c>
      <c r="T26" s="129">
        <f ca="1">IF('РАСЧЁТ ДЛЯ БОЛЬШИХ СИСТЕМ'!D65="-","-",'РАСЧЁТ ДЛЯ БОЛЬШИХ СИСТЕМ'!D65/10)</f>
        <v>12.412996211999999</v>
      </c>
      <c r="U26" s="130">
        <f ca="1">IF('РАСЧЁТ ДЛЯ БОЛЬШИХ СИСТЕМ'!H65="","",'РАСЧЁТ ДЛЯ БОЛЬШИХ СИСТЕМ'!H65)</f>
        <v>34.99</v>
      </c>
      <c r="V26" s="112">
        <f ca="1">IF('РАСЧЁТ ДЛЯ БОЛЬШИХ СИСТЕМ'!I65="","",'РАСЧЁТ ДЛЯ БОЛЬШИХ СИСТЕМ'!I65)</f>
        <v>0</v>
      </c>
      <c r="W26" s="112">
        <f ca="1">IF('РАСЧЁТ ДЛЯ БОЛЬШИХ СИСТЕМ'!J65=""," ",'РАСЧЁТ ДЛЯ БОЛЬШИХ СИСТЕМ'!J65)</f>
        <v>0</v>
      </c>
      <c r="X26" s="113">
        <f ca="1">IF('РАСЧЁТ ДЛЯ БОЛЬШИХ СИСТЕМ'!K65=""," ",'РАСЧЁТ ДЛЯ БОЛЬШИХ СИСТЕМ'!K65)</f>
        <v>0.89307718405998404</v>
      </c>
      <c r="Y26" s="113">
        <f ca="1">IF('РАСЧЁТ ДЛЯ БОЛЬШИХ СИСТЕМ'!L65="-","-",'РАСЧЁТ ДЛЯ БОЛЬШИХ СИСТЕМ'!L65/100)</f>
        <v>1.1085763702760207</v>
      </c>
    </row>
    <row r="27" spans="19:25" x14ac:dyDescent="0.2">
      <c r="S27" s="128">
        <f ca="1">IF('РАСЧЁТ ДЛЯ БОЛЬШИХ СИСТЕМ'!B66="","",'РАСЧЁТ ДЛЯ БОЛЬШИХ СИСТЕМ'!B66)</f>
        <v>-7</v>
      </c>
      <c r="T27" s="129">
        <f ca="1">IF('РАСЧЁТ ДЛЯ БОЛЬШИХ СИСТЕМ'!D66="-","-",'РАСЧЁТ ДЛЯ БОЛЬШИХ СИСТЕМ'!D66/10)</f>
        <v>13.970520708</v>
      </c>
      <c r="U27" s="130">
        <f ca="1">IF('РАСЧЁТ ДЛЯ БОЛЬШИХ СИСТЕМ'!H66="","",'РАСЧЁТ ДЛЯ БОЛЬШИХ СИСТЕМ'!H66)</f>
        <v>34.99</v>
      </c>
      <c r="V27" s="112">
        <f ca="1">IF('РАСЧЁТ ДЛЯ БОЛЬШИХ СИСТЕМ'!I66="","",'РАСЧЁТ ДЛЯ БОЛЬШИХ СИСТЕМ'!I66)</f>
        <v>0</v>
      </c>
      <c r="W27" s="112">
        <f ca="1">IF('РАСЧЁТ ДЛЯ БОЛЬШИХ СИСТЕМ'!J66=""," ",'РАСЧЁТ ДЛЯ БОЛЬШИХ СИСТЕМ'!J66)</f>
        <v>0</v>
      </c>
      <c r="X27" s="113">
        <f ca="1">IF('РАСЧЁТ ДЛЯ БОЛЬШИХ СИСТЕМ'!K66=""," ",'РАСЧЁТ ДЛЯ БОЛЬШИХ СИСТЕМ'!K66)</f>
        <v>0.92193123736088323</v>
      </c>
      <c r="Y27" s="113">
        <f ca="1">IF('РАСЧЁТ ДЛЯ БОЛЬШИХ СИСТЕМ'!L66="-","-",'РАСЧЁТ ДЛЯ БОЛЬШИХ СИСТЕМ'!L66/100)</f>
        <v>1.2879859442902282</v>
      </c>
    </row>
    <row r="28" spans="19:25" x14ac:dyDescent="0.2">
      <c r="S28" s="128">
        <f ca="1">IF('РАСЧЁТ ДЛЯ БОЛЬШИХ СИСТЕМ'!B67="","",'РАСЧЁТ ДЛЯ БОЛЬШИХ СИСТЕМ'!B67)</f>
        <v>-6</v>
      </c>
      <c r="T28" s="129">
        <f ca="1">IF('РАСЧЁТ ДЛЯ БОЛЬШИХ СИСТЕМ'!D67="-","-",'РАСЧЁТ ДЛЯ БОЛЬШИХ СИСТЕМ'!D67/10)</f>
        <v>16.081972415999999</v>
      </c>
      <c r="U28" s="130">
        <f ca="1">IF('РАСЧЁТ ДЛЯ БОЛЬШИХ СИСТЕМ'!H67="","",'РАСЧЁТ ДЛЯ БОЛЬШИХ СИСТЕМ'!H67)</f>
        <v>34.99</v>
      </c>
      <c r="V28" s="112">
        <f ca="1">IF('РАСЧЁТ ДЛЯ БОЛЬШИХ СИСТЕМ'!I67="","",'РАСЧЁТ ДЛЯ БОЛЬШИХ СИСТЕМ'!I67)</f>
        <v>0</v>
      </c>
      <c r="W28" s="112">
        <f ca="1">IF('РАСЧЁТ ДЛЯ БОЛЬШИХ СИСТЕМ'!J67=""," ",'РАСЧЁТ ДЛЯ БОЛЬШИХ СИСТЕМ'!J67)</f>
        <v>0</v>
      </c>
      <c r="X28" s="113">
        <f ca="1">IF('РАСЧЁТ ДЛЯ БОЛЬШИХ СИСТЕМ'!K67=""," ",'РАСЧЁТ ДЛЯ БОЛЬШИХ СИСТЕМ'!K67)</f>
        <v>0.95248239232484488</v>
      </c>
      <c r="Y28" s="113">
        <f ca="1">IF('РАСЧЁТ ДЛЯ БОЛЬШИХ СИСТЕМ'!L67="-","-",'РАСЧЁТ ДЛЯ БОЛЬШИХ СИСТЕМ'!L67/100)</f>
        <v>1.5317795560093845</v>
      </c>
    </row>
    <row r="29" spans="19:25" x14ac:dyDescent="0.2">
      <c r="S29" s="128">
        <f ca="1">IF('РАСЧЁТ ДЛЯ БОЛЬШИХ СИСТЕМ'!B68="","",'РАСЧЁТ ДЛЯ БОЛЬШИХ СИСТЕМ'!B68)</f>
        <v>-5</v>
      </c>
      <c r="T29" s="129">
        <f ca="1">IF('РАСЧЁТ ДЛЯ БОЛЬШИХ СИСТЕМ'!D68="-","-",'РАСЧЁТ ДЛЯ БОЛЬШИХ СИСТЕМ'!D68/10)</f>
        <v>19.086479843999999</v>
      </c>
      <c r="U29" s="130">
        <f ca="1">IF('РАСЧЁТ ДЛЯ БОЛЬШИХ СИСТЕМ'!H68="","",'РАСЧЁТ ДЛЯ БОЛЬШИХ СИСТЕМ'!H68)</f>
        <v>34.99</v>
      </c>
      <c r="V29" s="112">
        <f ca="1">IF('РАСЧЁТ ДЛЯ БОЛЬШИХ СИСТЕМ'!I68="","",'РАСЧЁТ ДЛЯ БОЛЬШИХ СИСТЕМ'!I68)</f>
        <v>0</v>
      </c>
      <c r="W29" s="112">
        <f ca="1">IF('РАСЧЁТ ДЛЯ БОЛЬШИХ СИСТЕМ'!J68=""," ",'РАСЧЁТ ДЛЯ БОЛЬШИХ СИСТЕМ'!J68)</f>
        <v>0</v>
      </c>
      <c r="X29" s="113">
        <f ca="1">IF('РАСЧЁТ ДЛЯ БОЛЬШИХ СИСТЕМ'!K68=""," ",'РАСЧЁТ ДЛЯ БОЛЬШИХ СИСТЕМ'!K68)</f>
        <v>0.98492368911777017</v>
      </c>
      <c r="Y29" s="113">
        <f ca="1">IF('РАСЧЁТ ДЛЯ БОЛЬШИХ СИСТЕМ'!L68="-","-",'РАСЧЁТ ДЛЯ БОЛЬШИХ СИСТЕМ'!L68/100)</f>
        <v>1.879872614022444</v>
      </c>
    </row>
    <row r="30" spans="19:25" x14ac:dyDescent="0.2">
      <c r="S30" s="128">
        <f ca="1">IF('РАСЧЁТ ДЛЯ БОЛЬШИХ СИСТЕМ'!B69="","",'РАСЧЁТ ДЛЯ БОЛЬШИХ СИСТЕМ'!B69)</f>
        <v>-4</v>
      </c>
      <c r="T30" s="129">
        <f ca="1">IF('РАСЧЁТ ДЛЯ БОЛЬШИХ СИСТЕМ'!D69="-","-",'РАСЧЁТ ДЛЯ БОЛЬШИХ СИСТЕМ'!D69/10)</f>
        <v>21.058073772</v>
      </c>
      <c r="U30" s="130">
        <f ca="1">IF('РАСЧЁТ ДЛЯ БОЛЬШИХ СИСТЕМ'!H69="","",'РАСЧЁТ ДЛЯ БОЛЬШИХ СИСТЕМ'!H69)</f>
        <v>34.99</v>
      </c>
      <c r="V30" s="112">
        <f ca="1">IF('РАСЧЁТ ДЛЯ БОЛЬШИХ СИСТЕМ'!I69="","",'РАСЧЁТ ДЛЯ БОЛЬШИХ СИСТЕМ'!I69)</f>
        <v>0</v>
      </c>
      <c r="W30" s="112">
        <f ca="1">IF('РАСЧЁТ ДЛЯ БОЛЬШИХ СИСТЕМ'!J69=""," ",'РАСЧЁТ ДЛЯ БОЛЬШИХ СИСТЕМ'!J69)</f>
        <v>0</v>
      </c>
      <c r="X30" s="113">
        <f ca="1">IF('РАСЧЁТ ДЛЯ БОЛЬШИХ СИСТЕМ'!K69=""," ",'РАСЧЁТ ДЛЯ БОЛЬШИХ СИСТЕМ'!K69)</f>
        <v>1.0194795805914034</v>
      </c>
      <c r="Y30" s="113">
        <f ca="1">IF('РАСЧЁТ ДЛЯ БОЛЬШИХ СИСТЕМ'!L69="-","-",'РАСЧЁТ ДЛЯ БОЛЬШИХ СИСТЕМ'!L69/100)</f>
        <v>2.1468276217141393</v>
      </c>
    </row>
    <row r="31" spans="19:25" x14ac:dyDescent="0.2">
      <c r="S31" s="128">
        <f ca="1">IF('РАСЧЁТ ДЛЯ БОЛЬШИХ СИСТЕМ'!B70="","",'РАСЧЁТ ДЛЯ БОЛЬШИХ СИСТЕМ'!B70)</f>
        <v>-3</v>
      </c>
      <c r="T31" s="129">
        <f ca="1">IF('РАСЧЁТ ДЛЯ БОЛЬШИХ СИСТЕМ'!D70="-","-",'РАСЧЁТ ДЛЯ БОЛЬШИХ СИСТЕМ'!D70/10)</f>
        <v>23.658903756000001</v>
      </c>
      <c r="U31" s="130">
        <f ca="1">IF('РАСЧЁТ ДЛЯ БОЛЬШИХ СИСТЕМ'!H70="","",'РАСЧЁТ ДЛЯ БОЛЬШИХ СИСТЕМ'!H70)</f>
        <v>34.99</v>
      </c>
      <c r="V31" s="112">
        <f ca="1">IF('РАСЧЁТ ДЛЯ БОЛЬШИХ СИСТЕМ'!I70="","",'РАСЧЁТ ДЛЯ БОЛЬШИХ СИСТЕМ'!I70)</f>
        <v>0</v>
      </c>
      <c r="W31" s="112">
        <f ca="1">IF('РАСЧЁТ ДЛЯ БОЛЬШИХ СИСТЕМ'!J70=""," ",'РАСЧЁТ ДЛЯ БОЛЬШИХ СИСТЕМ'!J70)</f>
        <v>0</v>
      </c>
      <c r="X31" s="113">
        <f ca="1">IF('РАСЧЁТ ДЛЯ БОЛЬШИХ СИСТЕМ'!K70=""," ",'РАСЧЁТ ДЛЯ БОЛЬШИХ СИСТЕМ'!K70)</f>
        <v>1.056412285275298</v>
      </c>
      <c r="Y31" s="113">
        <f ca="1">IF('РАСЧЁТ ДЛЯ БОЛЬШИХ СИСТЕМ'!L70="-","-",'РАСЧЁТ ДЛЯ БОЛЬШИХ СИСТЕМ'!L70/100)</f>
        <v>2.4993556583984291</v>
      </c>
    </row>
    <row r="32" spans="19:25" x14ac:dyDescent="0.2">
      <c r="S32" s="128">
        <f ca="1">IF('РАСЧЁТ ДЛЯ БОЛЬШИХ СИСТЕМ'!B71="","",'РАСЧЁТ ДЛЯ БОЛЬШИХ СИСТЕМ'!B71)</f>
        <v>-2</v>
      </c>
      <c r="T32" s="129">
        <f ca="1">IF('РАСЧЁТ ДЛЯ БОЛЬШИХ СИСТЕМ'!D71="-","-",'РАСЧЁТ ДЛЯ БОЛЬШИХ СИСТЕМ'!D71/10)</f>
        <v>26.032430135999999</v>
      </c>
      <c r="U32" s="130">
        <f ca="1">IF('РАСЧЁТ ДЛЯ БОЛЬШИХ СИСТЕМ'!H71="","",'РАСЧЁТ ДЛЯ БОЛЬШИХ СИСТЕМ'!H71)</f>
        <v>34.99</v>
      </c>
      <c r="V32" s="112">
        <f ca="1">IF('РАСЧЁТ ДЛЯ БОЛЬШИХ СИСТЕМ'!I71="","",'РАСЧЁТ ДЛЯ БОЛЬШИХ СИСТЕМ'!I71)</f>
        <v>0</v>
      </c>
      <c r="W32" s="112">
        <f ca="1">IF('РАСЧЁТ ДЛЯ БОЛЬШИХ СИСТЕМ'!J71=""," ",'РАСЧЁТ ДЛЯ БОЛЬШИХ СИСТЕМ'!J71)</f>
        <v>0</v>
      </c>
      <c r="X32" s="113">
        <f ca="1">IF('РАСЧЁТ ДЛЯ БОЛЬШИХ СИСТЕМ'!K71=""," ",'РАСЧЁТ ДЛЯ БОЛЬШИХ СИСТЕМ'!K71)</f>
        <v>1.0960296517826711</v>
      </c>
      <c r="Y32" s="113">
        <f ca="1">IF('РАСЧЁТ ДЛЯ БОЛЬШИХ СИСТЕМ'!L71="-","-",'РАСЧЁТ ДЛЯ БОЛЬШИХ СИСТЕМ'!L71/100)</f>
        <v>2.8532315337016798</v>
      </c>
    </row>
    <row r="33" spans="19:25" x14ac:dyDescent="0.2">
      <c r="S33" s="128">
        <f ca="1">IF('РАСЧЁТ ДЛЯ БОЛЬШИХ СИСТЕМ'!B72="","",'РАСЧЁТ ДЛЯ БОЛЬШИХ СИСТЕМ'!B72)</f>
        <v>-1</v>
      </c>
      <c r="T33" s="129">
        <f ca="1">IF('РАСЧЁТ ДЛЯ БОЛЬШИХ СИСТЕМ'!D72="-","-",'РАСЧЁТ ДЛЯ БОЛЬШИХ СИСТЕМ'!D72/10)</f>
        <v>29.013443244000001</v>
      </c>
      <c r="U33" s="130">
        <f ca="1">IF('РАСЧЁТ ДЛЯ БОЛЬШИХ СИСТЕМ'!H72="","",'РАСЧЁТ ДЛЯ БОЛЬШИХ СИСТЕМ'!H72)</f>
        <v>34.99</v>
      </c>
      <c r="V33" s="112">
        <f ca="1">IF('РАСЧЁТ ДЛЯ БОЛЬШИХ СИСТЕМ'!I72="","",'РАСЧЁТ ДЛЯ БОЛЬШИХ СИСТЕМ'!I72)</f>
        <v>0</v>
      </c>
      <c r="W33" s="112">
        <f ca="1">IF('РАСЧЁТ ДЛЯ БОЛЬШИХ СИСТЕМ'!J72=""," ",'РАСЧЁТ ДЛЯ БОЛЬШИХ СИСТЕМ'!J72)</f>
        <v>0</v>
      </c>
      <c r="X33" s="113">
        <f ca="1">IF('РАСЧЁТ ДЛЯ БОЛЬШИХ СИСТЕМ'!K72=""," ",'РАСЧЁТ ДЛЯ БОЛЬШИХ СИСТЕМ'!K72)</f>
        <v>1.1386949476049772</v>
      </c>
      <c r="Y33" s="113">
        <f ca="1">IF('РАСЧЁТ ДЛЯ БОЛЬШИХ СИСТЕМ'!L72="-","-",'РАСЧЁТ ДЛЯ БОЛЬШИХ СИСТЕМ'!L72/100)</f>
        <v>3.3037461234566559</v>
      </c>
    </row>
    <row r="34" spans="19:25" x14ac:dyDescent="0.2">
      <c r="S34" s="128">
        <f ca="1">IF('РАСЧЁТ ДЛЯ БОЛЬШИХ СИСТЕМ'!B73="","",'РАСЧЁТ ДЛЯ БОЛЬШИХ СИСТЕМ'!B73)</f>
        <v>0</v>
      </c>
      <c r="T34" s="129">
        <f ca="1">IF('РАСЧЁТ ДЛЯ БОЛЬШИХ СИСТЕМ'!D73="-","-",'РАСЧЁТ ДЛЯ БОЛЬШИХ СИСТЕМ'!D73/10)</f>
        <v>36.803472971999994</v>
      </c>
      <c r="U34" s="130">
        <f ca="1">IF('РАСЧЁТ ДЛЯ БОЛЬШИХ СИСТЕМ'!H73="","",'РАСЧЁТ ДЛЯ БОЛЬШИХ СИСТЕМ'!H73)</f>
        <v>34.99</v>
      </c>
      <c r="V34" s="112">
        <f ca="1">IF('РАСЧЁТ ДЛЯ БОЛЬШИХ СИСТЕМ'!I73="","",'РАСЧЁТ ДЛЯ БОЛЬШИХ СИСТЕМ'!I73)</f>
        <v>0</v>
      </c>
      <c r="W34" s="112">
        <f ca="1">IF('РАСЧЁТ ДЛЯ БОЛЬШИХ СИСТЕМ'!J73=""," ",'РАСЧЁТ ДЛЯ БОЛЬШИХ СИСТЕМ'!J73)</f>
        <v>0</v>
      </c>
      <c r="X34" s="113">
        <f ca="1">IF('РАСЧЁТ ДЛЯ БОЛЬШИХ СИСТЕМ'!K73=""," ",'РАСЧЁТ ДЛЯ БОЛЬШИХ СИСТЕМ'!K73)</f>
        <v>1.1848391132103862</v>
      </c>
      <c r="Y34" s="113">
        <f ca="1">IF('РАСЧЁТ ДЛЯ БОЛЬШИХ СИСТЕМ'!L73="-","-",'РАСЧЁТ ДЛЯ БОЛЬШИХ СИСТЕМ'!L73/100)</f>
        <v>4.3606194279206889</v>
      </c>
    </row>
    <row r="35" spans="19:25" x14ac:dyDescent="0.2">
      <c r="S35" s="128">
        <f ca="1">IF('РАСЧЁТ ДЛЯ БОЛЬШИХ СИСТЕМ'!B74="","",'РАСЧЁТ ДЛЯ БОЛЬШИХ СИСТЕМ'!B74)</f>
        <v>1</v>
      </c>
      <c r="T35" s="129">
        <f ca="1">IF('РАСЧЁТ ДЛЯ БОЛЬШИХ СИСТЕМ'!D74="-","-",'РАСЧЁТ ДЛЯ БОЛЬШИХ СИСТЕМ'!D74/10)</f>
        <v>43.453274820000004</v>
      </c>
      <c r="U35" s="130">
        <f ca="1">IF('РАСЧЁТ ДЛЯ БОЛЬШИХ СИСТЕМ'!H74="","",'РАСЧЁТ ДЛЯ БОЛЬШИХ СИСТЕМ'!H74)</f>
        <v>34.99</v>
      </c>
      <c r="V35" s="112">
        <f ca="1">IF('РАСЧЁТ ДЛЯ БОЛЬШИХ СИСТЕМ'!I74="","",'РАСЧЁТ ДЛЯ БОЛЬШИХ СИСТЕМ'!I74)</f>
        <v>0</v>
      </c>
      <c r="W35" s="112">
        <f ca="1">IF('РАСЧЁТ ДЛЯ БОЛЬШИХ СИСТЕМ'!J74=""," ",'РАСЧЁТ ДЛЯ БОЛЬШИХ СИСТЕМ'!J74)</f>
        <v>0</v>
      </c>
      <c r="X35" s="113">
        <f ca="1">IF('РАСЧЁТ ДЛЯ БОЛЬШИХ СИСТЕМ'!K74=""," ",'РАСЧЁТ ДЛЯ БОЛЬШИХ СИСТЕМ'!K74)</f>
        <v>1.2349761948668019</v>
      </c>
      <c r="Y35" s="113">
        <f ca="1">IF('РАСЧЁТ ДЛЯ БОЛЬШИХ СИСТЕМ'!L74="-","-",'РАСЧЁТ ДЛЯ БОЛЬШИХ СИСТЕМ'!L74/100)</f>
        <v>5.3663759991705016</v>
      </c>
    </row>
    <row r="36" spans="19:25" x14ac:dyDescent="0.2">
      <c r="S36" s="128">
        <f ca="1">IF('РАСЧЁТ ДЛЯ БОЛЬШИХ СИСТЕМ'!B75="","",'РАСЧЁТ ДЛЯ БОЛЬШИХ СИСТЕМ'!B75)</f>
        <v>2</v>
      </c>
      <c r="T36" s="129">
        <f ca="1">IF('РАСЧЁТ ДЛЯ БОЛЬШИХ СИСТЕМ'!D75="-","-",'РАСЧЁТ ДЛЯ БОЛЬШИХ СИСТЕМ'!D75/10)</f>
        <v>35.729872776000001</v>
      </c>
      <c r="U36" s="130">
        <f ca="1">IF('РАСЧЁТ ДЛЯ БОЛЬШИХ СИСТЕМ'!H75="","",'РАСЧЁТ ДЛЯ БОЛЬШИХ СИСТЕМ'!H75)</f>
        <v>34.99</v>
      </c>
      <c r="V36" s="112">
        <f ca="1">IF('РАСЧЁТ ДЛЯ БОЛЬШИХ СИСТЕМ'!I75="","",'РАСЧЁТ ДЛЯ БОЛЬШИХ СИСТЕМ'!I75)</f>
        <v>0</v>
      </c>
      <c r="W36" s="112">
        <f ca="1">IF('РАСЧЁТ ДЛЯ БОЛЬШИХ СИСТЕМ'!J75=""," ",'РАСЧЁТ ДЛЯ БОЛЬШИХ СИСТЕМ'!J75)</f>
        <v>0</v>
      </c>
      <c r="X36" s="113">
        <f ca="1">IF('РАСЧЁТ ДЛЯ БОЛЬШИХ СИСТЕМ'!K75=""," ",'РАСЧЁТ ДЛЯ БОЛЬШИХ СИСТЕМ'!K75)</f>
        <v>1.2897229040271645</v>
      </c>
      <c r="Y36" s="113">
        <f ca="1">IF('РАСЧЁТ ДЛЯ БОЛЬШИХ СИСТЕМ'!L75="-","-",'РАСЧЁТ ДЛЯ БОЛЬШИХ СИСТЕМ'!L75/100)</f>
        <v>4.6081635277183839</v>
      </c>
    </row>
    <row r="37" spans="19:25" x14ac:dyDescent="0.2">
      <c r="S37" s="128">
        <f ca="1">IF('РАСЧЁТ ДЛЯ БОЛЬШИХ СИСТЕМ'!B76="","",'РАСЧЁТ ДЛЯ БОЛЬШИХ СИСТЕМ'!B76)</f>
        <v>3</v>
      </c>
      <c r="T37" s="129">
        <f ca="1">IF('РАСЧЁТ ДЛЯ БОЛЬШИХ СИСТЕМ'!D76="-","-",'РАСЧЁТ ДЛЯ БОЛЬШИХ СИСТЕМ'!D76/10)</f>
        <v>27.342863063999999</v>
      </c>
      <c r="U37" s="130">
        <f ca="1">IF('РАСЧЁТ ДЛЯ БОЛЬШИХ СИСТЕМ'!H76="","",'РАСЧЁТ ДЛЯ БОЛЬШИХ СИСТЕМ'!H76)</f>
        <v>34.99</v>
      </c>
      <c r="V37" s="112">
        <f ca="1">IF('РАСЧЁТ ДЛЯ БОЛЬШИХ СИСТЕМ'!I76="","",'РАСЧЁТ ДЛЯ БОЛЬШИХ СИСТЕМ'!I76)</f>
        <v>0</v>
      </c>
      <c r="W37" s="112">
        <f ca="1">IF('РАСЧЁТ ДЛЯ БОЛЬШИХ СИСТЕМ'!J76=""," ",'РАСЧЁТ ДЛЯ БОЛЬШИХ СИСТЕМ'!J76)</f>
        <v>0</v>
      </c>
      <c r="X37" s="113">
        <f ca="1">IF('РАСЧЁТ ДЛЯ БОЛЬШИХ СИСТЕМ'!K76=""," ",'РАСЧЁТ ДЛЯ БОЛЬШИХ СИСТЕМ'!K76)</f>
        <v>1.3498235722979179</v>
      </c>
      <c r="Y37" s="113">
        <f ca="1">IF('РАСЧЁТ ДЛЯ БОЛЬШИХ СИСТЕМ'!L76="-","-",'РАСЧЁТ ДЛЯ БОЛЬШИХ СИСТЕМ'!L76/100)</f>
        <v>3.6908041097901272</v>
      </c>
    </row>
    <row r="38" spans="19:25" x14ac:dyDescent="0.2">
      <c r="S38" s="128">
        <f ca="1">IF('РАСЧЁТ ДЛЯ БОЛЬШИХ СИСТЕМ'!B77="","",'РАСЧЁТ ДЛЯ БОЛЬШИХ СИСТЕМ'!B77)</f>
        <v>4</v>
      </c>
      <c r="T38" s="129">
        <f ca="1">IF('РАСЧЁТ ДЛЯ БОЛЬШИХ СИСТЕМ'!D77="-","-",'РАСЧЁТ ДЛЯ БОЛЬШИХ СИСТЕМ'!D77/10)</f>
        <v>24.350342820000002</v>
      </c>
      <c r="U38" s="130">
        <f ca="1">IF('РАСЧЁТ ДЛЯ БОЛЬШИХ СИСТЕМ'!H77="","",'РАСЧЁТ ДЛЯ БОЛЬШИХ СИСТЕМ'!H77)</f>
        <v>34.99</v>
      </c>
      <c r="V38" s="112">
        <f ca="1">IF('РАСЧЁТ ДЛЯ БОЛЬШИХ СИСТЕМ'!I77="","",'РАСЧЁТ ДЛЯ БОЛЬШИХ СИСТЕМ'!I77)</f>
        <v>0</v>
      </c>
      <c r="W38" s="112">
        <f ca="1">IF('РАСЧЁТ ДЛЯ БОЛЬШИХ СИСТЕМ'!J77=""," ",'РАСЧЁТ ДЛЯ БОЛЬШИХ СИСТЕМ'!J77)</f>
        <v>0</v>
      </c>
      <c r="X38" s="113">
        <f ca="1">IF('РАСЧЁТ ДЛЯ БОЛЬШИХ СИСТЕМ'!K77=""," ",'РАСЧЁТ ДЛЯ БОЛЬШИХ СИСТЕМ'!K77)</f>
        <v>1.4161822149232239</v>
      </c>
      <c r="Y38" s="113">
        <f ca="1">IF('РАСЧЁТ ДЛЯ БОЛЬШИХ СИСТЕМ'!L77="-","-",'РАСЧЁТ ДЛЯ БОЛЬШИХ СИСТЕМ'!L77/100)</f>
        <v>3.4484522428967428</v>
      </c>
    </row>
    <row r="39" spans="19:25" x14ac:dyDescent="0.2">
      <c r="S39" s="128">
        <f ca="1">IF('РАСЧЁТ ДЛЯ БОЛЬШИХ СИСТЕМ'!B78="","",'РАСЧЁТ ДЛЯ БОЛЬШИХ СИСТЕМ'!B78)</f>
        <v>5</v>
      </c>
      <c r="T39" s="129">
        <f ca="1">IF('РАСЧЁТ ДЛЯ БОЛЬШИХ СИСТЕМ'!D78="-","-",'РАСЧЁТ ДЛЯ БОЛЬШИХ СИСТЕМ'!D78/10)</f>
        <v>22.750658196</v>
      </c>
      <c r="U39" s="130">
        <f ca="1">IF('РАСЧЁТ ДЛЯ БОЛЬШИХ СИСТЕМ'!H78="","",'РАСЧЁТ ДЛЯ БОЛЬШИХ СИСТЕМ'!H78)</f>
        <v>34.99</v>
      </c>
      <c r="V39" s="112">
        <f ca="1">IF('РАСЧЁТ ДЛЯ БОЛЬШИХ СИСТЕМ'!I78="","",'РАСЧЁТ ДЛЯ БОЛЬШИХ СИСТЕМ'!I78)</f>
        <v>0</v>
      </c>
      <c r="W39" s="112">
        <f ca="1">IF('РАСЧЁТ ДЛЯ БОЛЬШИХ СИСТЕМ'!J78=""," ",'РАСЧЁТ ДЛЯ БОЛЬШИХ СИСТЕМ'!J78)</f>
        <v>0</v>
      </c>
      <c r="X39" s="113">
        <f ca="1">IF('РАСЧЁТ ДЛЯ БОЛЬШИХ СИСТЕМ'!K78=""," ",'РАСЧЁТ ДЛЯ БОЛЬШИХ СИСТЕМ'!K78)</f>
        <v>1.4899040349330506</v>
      </c>
      <c r="Y39" s="113">
        <f ca="1">IF('РАСЧЁТ ДЛЯ БОЛЬШИХ СИСТЕМ'!L78="-","-",'РАСЧЁТ ДЛЯ БОЛЬШИХ СИСТЕМ'!L78/100)</f>
        <v>3.3896297443603078</v>
      </c>
    </row>
    <row r="40" spans="19:25" x14ac:dyDescent="0.2">
      <c r="S40" s="128">
        <f ca="1">IF('РАСЧЁТ ДЛЯ БОЛЬШИХ СИСТЕМ'!B79="","",'РАСЧЁТ ДЛЯ БОЛЬШИХ СИСТЕМ'!B79)</f>
        <v>6</v>
      </c>
      <c r="T40" s="129">
        <f ca="1">IF('РАСЧЁТ ДЛЯ БОЛЬШИХ СИСТЕМ'!D79="-","-",'РАСЧЁТ ДЛЯ БОЛЬШИХ СИСТЕМ'!D79/10)</f>
        <v>21.661617623999998</v>
      </c>
      <c r="U40" s="130">
        <f ca="1">IF('РАСЧЁТ ДЛЯ БОЛЬШИХ СИСТЕМ'!H79="","",'РАСЧЁТ ДЛЯ БОЛЬШИХ СИСТЕМ'!H79)</f>
        <v>34.99</v>
      </c>
      <c r="V40" s="112">
        <f ca="1">IF('РАСЧЁТ ДЛЯ БОЛЬШИХ СИСТЕМ'!I79="","",'РАСЧЁТ ДЛЯ БОЛЬШИХ СИСТЕМ'!I79)</f>
        <v>0</v>
      </c>
      <c r="W40" s="112">
        <f ca="1">IF('РАСЧЁТ ДЛЯ БОЛЬШИХ СИСТЕМ'!J79=""," ",'РАСЧЁТ ДЛЯ БОЛЬШИХ СИСТЕМ'!J79)</f>
        <v>0</v>
      </c>
      <c r="X40" s="113">
        <f ca="1">IF('РАСЧЁТ ДЛЯ БОЛЬШИХ СИСТЕМ'!K79=""," ",'РАСЧЁТ ДЛЯ БОЛЬШИХ СИСТЕМ'!K79)</f>
        <v>1.5723495723318537</v>
      </c>
      <c r="Y40" s="113">
        <f ca="1">IF('РАСЧЁТ ДЛЯ БОЛЬШИХ СИСТЕМ'!L79="-","-",'РАСЧЁТ ДЛЯ БОЛЬШИХ СИСТЕМ'!L79/100)</f>
        <v>3.405963520711254</v>
      </c>
    </row>
    <row r="41" spans="19:25" x14ac:dyDescent="0.2">
      <c r="S41" s="128">
        <f ca="1">IF('РАСЧЁТ ДЛЯ БОЛЬШИХ СИСТЕМ'!B80="","",'РАСЧЁТ ДЛЯ БОЛЬШИХ СИСТЕМ'!B80)</f>
        <v>7</v>
      </c>
      <c r="T41" s="129">
        <f ca="1">IF('РАСЧЁТ ДЛЯ БОЛЬШИХ СИСТЕМ'!D80="-","-",'РАСЧЁТ ДЛЯ БОЛЬШИХ СИСТЕМ'!D80/10)</f>
        <v>21.731157132</v>
      </c>
      <c r="U41" s="130">
        <f ca="1">IF('РАСЧЁТ ДЛЯ БОЛЬШИХ СИСТЕМ'!H80="","",'РАСЧЁТ ДЛЯ БОЛЬШИХ СИСТЕМ'!H80)</f>
        <v>34.99</v>
      </c>
      <c r="V41" s="112">
        <f ca="1">IF('РАСЧЁТ ДЛЯ БОЛЬШИХ СИСТЕМ'!I80="","",'РАСЧЁТ ДЛЯ БОЛЬШИХ СИСТЕМ'!I80)</f>
        <v>0</v>
      </c>
      <c r="W41" s="112">
        <f ca="1">IF('РАСЧЁТ ДЛЯ БОЛЬШИХ СИСТЕМ'!J80=""," ",'РАСЧЁТ ДЛЯ БОЛЬШИХ СИСТЕМ'!J80)</f>
        <v>0</v>
      </c>
      <c r="X41" s="113">
        <f ca="1">IF('РАСЧЁТ ДЛЯ БОЛЬШИХ СИСТЕМ'!K80=""," ",'РАСЧЁТ ДЛЯ БОЛЬШИХ СИСТЕМ'!K80)</f>
        <v>1.6652059441479823</v>
      </c>
      <c r="Y41" s="113">
        <f ca="1">IF('РАСЧЁТ ДЛЯ БОЛЬШИХ СИСТЕМ'!L80="-","-",'РАСЧЁТ ДЛЯ БОЛЬШИХ СИСТЕМ'!L80/100)</f>
        <v>3.618685202942022</v>
      </c>
    </row>
    <row r="42" spans="19:25" x14ac:dyDescent="0.2">
      <c r="S42" s="128">
        <f ca="1">IF('РАСЧЁТ ДЛЯ БОЛЬШИХ СИСТЕМ'!B81="","",'РАСЧЁТ ДЛЯ БОЛЬШИХ СИСТЕМ'!B81)</f>
        <v>8</v>
      </c>
      <c r="T42" s="129">
        <f ca="1">IF('РАСЧЁТ ДЛЯ БОЛЬШИХ СИСТЕМ'!D81="-","-",'РАСЧЁТ ДЛЯ БОЛЬШИХ СИСТЕМ'!D81/10)</f>
        <v>21.83025726</v>
      </c>
      <c r="U42" s="130">
        <f ca="1">IF('РАСЧЁТ ДЛЯ БОЛЬШИХ СИСТЕМ'!H81="","",'РАСЧЁТ ДЛЯ БОЛЬШИХ СИСТЕМ'!H81)</f>
        <v>34.99</v>
      </c>
      <c r="V42" s="112">
        <f ca="1">IF('РАСЧЁТ ДЛЯ БОЛЬШИХ СИСТЕМ'!I81="","",'РАСЧЁТ ДЛЯ БОЛЬШИХ СИСТЕМ'!I81)</f>
        <v>0</v>
      </c>
      <c r="W42" s="112">
        <f ca="1">IF('РАСЧЁТ ДЛЯ БОЛЬШИХ СИСТЕМ'!J81=""," ",'РАСЧЁТ ДЛЯ БОЛЬШИХ СИСТЕМ'!J81)</f>
        <v>0</v>
      </c>
      <c r="X42" s="113">
        <f ca="1">IF('РАСЧЁТ ДЛЯ БОЛЬШИХ СИСТЕМ'!K81=""," ",'РАСЧЁТ ДЛЯ БОЛЬШИХ СИСТЕМ'!K81)</f>
        <v>1.7705814077451134</v>
      </c>
      <c r="Y42" s="113">
        <f ca="1">IF('РАСЧЁТ ДЛЯ БОЛЬШИХ СИСТЕМ'!L81="-","-",'РАСЧЁТ ДЛЯ БОЛЬШИХ СИСТЕМ'!L81/100)</f>
        <v>3.8652247630848784</v>
      </c>
    </row>
    <row r="43" spans="19:25" x14ac:dyDescent="0.2">
      <c r="S43" s="128">
        <f ca="1">IF('РАСЧЁТ ДЛЯ БОЛЬШИХ СИСТЕМ'!B82="","",'РАСЧЁТ ДЛЯ БОЛЬШИХ СИСТЕМ'!B82)</f>
        <v>9</v>
      </c>
      <c r="T43" s="129">
        <f ca="1">IF('РАСЧЁТ ДЛЯ БОЛЬШИХ СИСТЕМ'!D82="-","-",'РАСЧЁТ ДЛЯ БОЛЬШИХ СИСТЕМ'!D82/10)</f>
        <v>23.532299856000002</v>
      </c>
      <c r="U43" s="130">
        <f ca="1">IF('РАСЧЁТ ДЛЯ БОЛЬШИХ СИСТЕМ'!H82="","",'РАСЧЁТ ДЛЯ БОЛЬШИХ СИСТЕМ'!H82)</f>
        <v>34.99</v>
      </c>
      <c r="V43" s="112">
        <f ca="1">IF('РАСЧЁТ ДЛЯ БОЛЬШИХ СИСТЕМ'!I82="","",'РАСЧЁТ ДЛЯ БОЛЬШИХ СИСТЕМ'!I82)</f>
        <v>0</v>
      </c>
      <c r="W43" s="112">
        <f ca="1">IF('РАСЧЁТ ДЛЯ БОЛЬШИХ СИСТЕМ'!J82=""," ",'РАСЧЁТ ДЛЯ БОЛЬШИХ СИСТЕМ'!J82)</f>
        <v>0</v>
      </c>
      <c r="X43" s="113">
        <f ca="1">IF('РАСЧЁТ ДЛЯ БОЛЬШИХ СИСТЕМ'!K82=""," ",'РАСЧЁТ ДЛЯ БОЛЬШИХ СИСТЕМ'!K82)</f>
        <v>1.8911320813861445</v>
      </c>
      <c r="Y43" s="113">
        <f ca="1">IF('РАСЧЁТ ДЛЯ БОЛЬШИХ СИСТЕМ'!L82="-","-",'РАСЧЁТ ДЛЯ БОЛЬШИХ СИСТЕМ'!L82/100)</f>
        <v>4.4502687206480145</v>
      </c>
    </row>
    <row r="44" spans="19:25" x14ac:dyDescent="0.2">
      <c r="S44" s="128">
        <f ca="1">IF('РАСЧЁТ ДЛЯ БОЛЬШИХ СИСТЕМ'!B83="","",'РАСЧЁТ ДЛЯ БОЛЬШИХ СИСТЕМ'!B83)</f>
        <v>10</v>
      </c>
      <c r="T44" s="129">
        <f ca="1">IF('РАСЧЁТ ДЛЯ БОЛЬШИХ СИСТЕМ'!D83="-","-",'РАСЧЁТ ДЛЯ БОЛЬШИХ СИСТЕМ'!D83/10)</f>
        <v>24.600008076000002</v>
      </c>
      <c r="U44" s="130">
        <f ca="1">IF('РАСЧЁТ ДЛЯ БОЛЬШИХ СИСТЕМ'!H83="","",'РАСЧЁТ ДЛЯ БОЛЬШИХ СИСТЕМ'!H83)</f>
        <v>34.99</v>
      </c>
      <c r="V44" s="112">
        <f ca="1">IF('РАСЧЁТ ДЛЯ БОЛЬШИХ СИСТЕМ'!I83="","",'РАСЧЁТ ДЛЯ БОЛЬШИХ СИСТЕМ'!I83)</f>
        <v>0</v>
      </c>
      <c r="W44" s="112">
        <f ca="1">IF('РАСЧЁТ ДЛЯ БОЛЬШИХ СИСТЕМ'!J83=""," ",'РАСЧЁТ ДЛЯ БОЛЬШИХ СИСТЕМ'!J83)</f>
        <v>0</v>
      </c>
      <c r="X44" s="113">
        <f ca="1">IF('РАСЧЁТ ДЛЯ БОЛЬШИХ СИСТЕМ'!K83=""," ",'РАСЧЁТ ДЛЯ БОЛЬШИХ СИСТЕМ'!K83)</f>
        <v>2.0302334924913286</v>
      </c>
      <c r="Y44" s="113">
        <f ca="1">IF('РАСЧЁТ ДЛЯ БОЛЬШИХ СИСТЕМ'!L83="-","-",'РАСЧЁТ ДЛЯ БОЛЬШИХ СИСТЕМ'!L83/100)</f>
        <v>4.9943760311452365</v>
      </c>
    </row>
    <row r="45" spans="19:25" x14ac:dyDescent="0.2">
      <c r="S45" s="128">
        <f ca="1">IF('РАСЧЁТ ДЛЯ БОЛЬШИХ СИСТЕМ'!B84="","",'РАСЧЁТ ДЛЯ БОЛЬШИХ СИСТЕМ'!B84)</f>
        <v>11</v>
      </c>
      <c r="T45" s="129">
        <f ca="1">IF('РАСЧЁТ ДЛЯ БОЛЬШИХ СИСТЕМ'!D84="-","-",'РАСЧЁТ ДЛЯ БОЛЬШИХ СИСТЕМ'!D84/10)</f>
        <v>25.427675651999998</v>
      </c>
      <c r="U45" s="130">
        <f ca="1">IF('РАСЧЁТ ДЛЯ БОЛЬШИХ СИСТЕМ'!H84="","",'РАСЧЁТ ДЛЯ БОЛЬШИХ СИСТЕМ'!H84)</f>
        <v>34.99</v>
      </c>
      <c r="V45" s="112">
        <f ca="1">IF('РАСЧЁТ ДЛЯ БОЛЬШИХ СИСТЕМ'!I84="","",'РАСЧЁТ ДЛЯ БОЛЬШИХ СИСТЕМ'!I84)</f>
        <v>0</v>
      </c>
      <c r="W45" s="112">
        <f ca="1">IF('РАСЧЁТ ДЛЯ БОЛЬШИХ СИСТЕМ'!J84=""," ",'РАСЧЁТ ДЛЯ БОЛЬШИХ СИСТЕМ'!J84)</f>
        <v>0</v>
      </c>
      <c r="X45" s="113">
        <f ca="1">IF('РАСЧЁТ ДЛЯ БОЛЬШИХ СИСТЕМ'!K84=""," ",'РАСЧЁТ ДЛЯ БОЛЬШИХ СИСТЕМ'!K84)</f>
        <v>2.1922153584534922</v>
      </c>
      <c r="Y45" s="113">
        <f ca="1">IF('РАСЧЁТ ДЛЯ БОЛЬШИХ СИСТЕМ'!L84="-","-",'РАСЧЁТ ДЛЯ БОЛЬШИХ СИСТЕМ'!L84/100)</f>
        <v>5.5742941094088314</v>
      </c>
    </row>
    <row r="46" spans="19:25" x14ac:dyDescent="0.2">
      <c r="S46" s="128">
        <f ca="1">IF('РАСЧЁТ ДЛЯ БОЛЬШИХ СИСТЕМ'!B85="","",'РАСЧЁТ ДЛЯ БОЛЬШИХ СИСТЕМ'!B85)</f>
        <v>12</v>
      </c>
      <c r="T46" s="129">
        <f ca="1">IF('РАСЧЁТ ДЛЯ БОЛЬШИХ СИСТЕМ'!D85="-","-",'РАСЧЁТ ДЛЯ БОЛЬШИХ СИСТЕМ'!D85/10)</f>
        <v>27.183342587999999</v>
      </c>
      <c r="U46" s="130">
        <f ca="1">IF('РАСЧЁТ ДЛЯ БОЛЬШИХ СИСТЕМ'!H85="","",'РАСЧЁТ ДЛЯ БОЛЬШИХ СИСТЕМ'!H85)</f>
        <v>34.99</v>
      </c>
      <c r="V46" s="112">
        <f ca="1">IF('РАСЧЁТ ДЛЯ БОЛЬШИХ СИСТЕМ'!I85="","",'РАСЧЁТ ДЛЯ БОЛЬШИХ СИСТЕМ'!I85)</f>
        <v>0</v>
      </c>
      <c r="W46" s="112">
        <f ca="1">IF('РАСЧЁТ ДЛЯ БОЛЬШИХ СИСТЕМ'!J85=""," ",'РАСЧЁТ ДЛЯ БОЛЬШИХ СИСТЕМ'!J85)</f>
        <v>0</v>
      </c>
      <c r="X46" s="113">
        <f ca="1">IF('РАСЧЁТ ДЛЯ БОЛЬШИХ СИСТЕМ'!K85=""," ",'РАСЧЁТ ДЛЯ БОЛЬШИХ СИСТЕМ'!K85)</f>
        <v>2.3826867016278124</v>
      </c>
      <c r="Y46" s="113">
        <f ca="1">IF('РАСЧЁТ ДЛЯ БОЛЬШИХ СИСТЕМ'!L85="-","-",'РАСЧЁТ ДЛЯ БОЛЬШИХ СИСТЕМ'!L85/100)</f>
        <v>6.4769388890220565</v>
      </c>
    </row>
    <row r="47" spans="19:25" x14ac:dyDescent="0.2">
      <c r="S47" s="128">
        <f ca="1">IF('РАСЧЁТ ДЛЯ БОЛЬШИХ СИСТЕМ'!B86="","",'РАСЧЁТ ДЛЯ БОЛЬШИХ СИСТЕМ'!B86)</f>
        <v>13</v>
      </c>
      <c r="T47" s="129">
        <f ca="1">IF('РАСЧЁТ ДЛЯ БОЛЬШИХ СИСТЕМ'!D86="-","-",'РАСЧЁТ ДЛЯ БОЛЬШИХ СИСТЕМ'!D86/10)</f>
        <v>27.678931704</v>
      </c>
      <c r="U47" s="130">
        <f ca="1">IF('РАСЧЁТ ДЛЯ БОЛЬШИХ СИСТЕМ'!H86="","",'РАСЧЁТ ДЛЯ БОЛЬШИХ СИСТЕМ'!H86)</f>
        <v>34.99</v>
      </c>
      <c r="V47" s="112">
        <f ca="1">IF('РАСЧЁТ ДЛЯ БОЛЬШИХ СИСТЕМ'!I86="","",'РАСЧЁТ ДЛЯ БОЛЬШИХ СИСТЕМ'!I86)</f>
        <v>0</v>
      </c>
      <c r="W47" s="112">
        <f ca="1">IF('РАСЧЁТ ДЛЯ БОЛЬШИХ СИСТЕМ'!J86=""," ",'РАСЧЁТ ДЛЯ БОЛЬШИХ СИСТЕМ'!J86)</f>
        <v>0</v>
      </c>
      <c r="X47" s="113">
        <f ca="1">IF('РАСЧЁТ ДЛЯ БОЛЬШИХ СИСТЕМ'!K86=""," ",'РАСЧЁТ ДЛЯ БОЛЬШИХ СИСТЕМ'!K86)</f>
        <v>2.6089917976071546</v>
      </c>
      <c r="Y47" s="113">
        <f ca="1">IF('РАСЧЁТ ДЛЯ БОЛЬШИХ СИСТЕМ'!L86="-","-",'РАСЧЁТ ДЛЯ БОЛЬШИХ СИСТЕМ'!L86/100)</f>
        <v>7.2214105782264628</v>
      </c>
    </row>
    <row r="48" spans="19:25" x14ac:dyDescent="0.2">
      <c r="S48" s="128">
        <f ca="1">IF('РАСЧЁТ ДЛЯ БОЛЬШИХ СИСТЕМ'!B87="","",'РАСЧЁТ ДЛЯ БОЛЬШИХ СИСТЕМ'!B87)</f>
        <v>14</v>
      </c>
      <c r="T48" s="129">
        <f ca="1">IF('РАСЧЁТ ДЛЯ БОЛЬШИХ СИСТЕМ'!D87="-","-",'РАСЧЁТ ДЛЯ БОЛЬШИХ СИСТЕМ'!D87/10)</f>
        <v>28.063328388000002</v>
      </c>
      <c r="U48" s="130">
        <f ca="1">IF('РАСЧЁТ ДЛЯ БОЛЬШИХ СИСТЕМ'!H87="","",'РАСЧЁТ ДЛЯ БОЛЬШИХ СИСТЕМ'!H87)</f>
        <v>34.99</v>
      </c>
      <c r="V48" s="112">
        <f ca="1">IF('РАСЧЁТ ДЛЯ БОЛЬШИХ СИСТЕМ'!I87="","",'РАСЧЁТ ДЛЯ БОЛЬШИХ СИСТЕМ'!I87)</f>
        <v>0</v>
      </c>
      <c r="W48" s="112">
        <f ca="1">IF('РАСЧЁТ ДЛЯ БОЛЬШИХ СИСТЕМ'!J87=""," ",'РАСЧЁТ ДЛЯ БОЛЬШИХ СИСТЕМ'!J87)</f>
        <v>0</v>
      </c>
      <c r="X48" s="113">
        <f ca="1">IF('РАСЧЁТ ДЛЯ БОЛЬШИХ СИСТЕМ'!K87=""," ",'РАСЧЁТ ДЛЯ БОЛЬШИХ СИСТЕМ'!K87)</f>
        <v>2.8808584472417516</v>
      </c>
      <c r="Y48" s="113">
        <f ca="1">IF('РАСЧЁТ ДЛЯ БОЛЬШИХ СИСТЕМ'!L87="-","-",'РАСЧЁТ ДЛЯ БОЛЬШИХ СИСТЕМ'!L87/100)</f>
        <v>8.0846476644289051</v>
      </c>
    </row>
    <row r="49" spans="19:25" x14ac:dyDescent="0.2">
      <c r="S49" s="128">
        <f ca="1">IF('РАСЧЁТ ДЛЯ БОЛЬШИХ СИСТЕМ'!B88="","",'РАСЧЁТ ДЛЯ БОЛЬШИХ СИСТЕМ'!B88)</f>
        <v>15</v>
      </c>
      <c r="T49" s="129">
        <f ca="1">IF('РАСЧЁТ ДЛЯ БОЛЬШИХ СИСТЕМ'!D88="-","-",'РАСЧЁТ ДЛЯ БОЛЬШИХ СИСТЕМ'!D88/10)</f>
        <v>27.787809743999997</v>
      </c>
      <c r="U49" s="130">
        <f ca="1">IF('РАСЧЁТ ДЛЯ БОЛЬШИХ СИСТЕМ'!H88="","",'РАСЧЁТ ДЛЯ БОЛЬШИХ СИСТЕМ'!H88)</f>
        <v>34.99</v>
      </c>
      <c r="V49" s="112">
        <f ca="1">IF('РАСЧЁТ ДЛЯ БОЛЬШИХ СИСТЕМ'!I88="","",'РАСЧЁТ ДЛЯ БОЛЬШИХ СИСТЕМ'!I88)</f>
        <v>0</v>
      </c>
      <c r="W49" s="112">
        <f ca="1">IF('РАСЧЁТ ДЛЯ БОЛЬШИХ СИСТЕМ'!J88=""," ",'РАСЧЁТ ДЛЯ БОЛЬШИХ СИСТЕМ'!J88)</f>
        <v>0</v>
      </c>
      <c r="X49" s="113">
        <f ca="1">IF('РАСЧЁТ ДЛЯ БОЛЬШИХ СИСТЕМ'!K88=""," ",'РАСЧЁТ ДЛЯ БОЛЬШИХ СИСТЕМ'!K88)</f>
        <v>3.2113335617645364</v>
      </c>
      <c r="Y49" s="113">
        <f ca="1">IF('РАСЧЁТ ДЛЯ БОЛЬШИХ СИСТЕМ'!L88="-","-",'РАСЧЁТ ДЛЯ БОЛЬШИХ СИСТЕМ'!L88/100)</f>
        <v>8.9235926038834812</v>
      </c>
    </row>
    <row r="50" spans="19:25" x14ac:dyDescent="0.2">
      <c r="S50" s="128">
        <f ca="1">IF('РАСЧЁТ ДЛЯ БОЛЬШИХ СИСТЕМ'!B89="","",'РАСЧЁТ ДЛЯ БОЛЬШИХ СИСТЕМ'!B89)</f>
        <v>16</v>
      </c>
      <c r="T50" s="129">
        <f ca="1">IF('РАСЧЁТ ДЛЯ БОЛЬШИХ СИСТЕМ'!D89="-","-",'РАСЧЁТ ДЛЯ БОЛЬШИХ СИСТЕМ'!D89/10)</f>
        <v>26.9368248</v>
      </c>
      <c r="U50" s="130">
        <f ca="1">IF('РАСЧЁТ ДЛЯ БОЛЬШИХ СИСТЕМ'!H89="","",'РАСЧЁТ ДЛЯ БОЛЬШИХ СИСТЕМ'!H89)</f>
        <v>34.99</v>
      </c>
      <c r="V50" s="112">
        <f ca="1">IF('РАСЧЁТ ДЛЯ БОЛЬШИХ СИСТЕМ'!I89="","",'РАСЧЁТ ДЛЯ БОЛЬШИХ СИСТЕМ'!I89)</f>
        <v>0</v>
      </c>
      <c r="W50" s="112">
        <f ca="1">IF('РАСЧЁТ ДЛЯ БОЛЬШИХ СИСТЕМ'!J89=""," ",'РАСЧЁТ ДЛЯ БОЛЬШИХ СИСТЕМ'!J89)</f>
        <v>0</v>
      </c>
      <c r="X50" s="113">
        <f ca="1">IF('РАСЧЁТ ДЛЯ БОЛЬШИХ СИСТЕМ'!K89=""," ",'РАСЧЁТ ДЛЯ БОЛЬШИХ СИСТЕМ'!K89)</f>
        <v>3.6181555886981078</v>
      </c>
      <c r="Y50" s="113">
        <f ca="1">IF('РАСЧЁТ ДЛЯ БОЛЬШИХ СИСТЕМ'!L89="-","-",'РАСЧЁТ ДЛЯ БОЛЬШИХ СИСТЕМ'!L89/100)</f>
        <v>9.7461623191901783</v>
      </c>
    </row>
    <row r="51" spans="19:25" x14ac:dyDescent="0.2">
      <c r="S51" s="128">
        <f ca="1">IF('РАСЧЁТ ДЛЯ БОЛЬШИХ СИСТЕМ'!B90="","",'РАСЧЁТ ДЛЯ БОЛЬШИХ СИСТЕМ'!B90)</f>
        <v>17</v>
      </c>
      <c r="T51" s="129">
        <f ca="1">IF('РАСЧЁТ ДЛЯ БОЛЬШИХ СИСТЕМ'!D90="-","-",'РАСЧЁТ ДЛЯ БОЛЬШИХ СИСТЕМ'!D90/10)</f>
        <v>25.805342904000003</v>
      </c>
      <c r="U51" s="130">
        <f ca="1">IF('РАСЧЁТ ДЛЯ БОЛЬШИХ СИСТЕМ'!H90="","",'РАСЧЁТ ДЛЯ БОЛЬШИХ СИСТЕМ'!H90)</f>
        <v>34.99</v>
      </c>
      <c r="V51" s="112">
        <f ca="1">IF('РАСЧЁТ ДЛЯ БОЛЬШИХ СИСТЕМ'!I90="","",'РАСЧЁТ ДЛЯ БОЛЬШИХ СИСТЕМ'!I90)</f>
        <v>0</v>
      </c>
      <c r="W51" s="112">
        <f ca="1">IF('РАСЧЁТ ДЛЯ БОЛЬШИХ СИСТЕМ'!J90=""," ",'РАСЧЁТ ДЛЯ БОЛЬШИХ СИСТЕМ'!J90)</f>
        <v>0</v>
      </c>
      <c r="X51" s="113">
        <f ca="1">IF('РАСЧЁТ ДЛЯ БОЛЬШИХ СИСТЕМ'!K90=""," ",'РАСЧЁТ ДЛЯ БОЛЬШИХ СИСТЕМ'!K90)</f>
        <v>4.1258040593435696</v>
      </c>
      <c r="Y51" s="113">
        <f ca="1">IF('РАСЧЁТ ДЛЯ БОЛЬШИХ СИСТЕМ'!L90="-","-",'РАСЧЁТ ДЛЯ БОЛЬШИХ СИСТЕМ'!L90/100)</f>
        <v>10.646778850607598</v>
      </c>
    </row>
    <row r="52" spans="19:25" x14ac:dyDescent="0.2">
      <c r="S52" s="128">
        <f ca="1">IF('РАСЧЁТ ДЛЯ БОЛЬШИХ СИСТЕМ'!B91="","",'РАСЧЁТ ДЛЯ БОЛЬШИХ СИСТЕМ'!B91)</f>
        <v>18</v>
      </c>
      <c r="T52" s="129">
        <f ca="1">IF('РАСЧЁТ ДЛЯ БОЛЬШИХ СИСТЕМ'!D91="-","-",'РАСЧЁТ ДЛЯ БОЛЬШИХ СИСТЕМ'!D91/10)</f>
        <v>23.631698700000001</v>
      </c>
      <c r="U52" s="130">
        <f ca="1">IF('РАСЧЁТ ДЛЯ БОЛЬШИХ СИСТЕМ'!H91="","",'РАСЧЁТ ДЛЯ БОЛЬШИХ СИСТЕМ'!H91)</f>
        <v>34.99</v>
      </c>
      <c r="V52" s="112">
        <f ca="1">IF('РАСЧЁТ ДЛЯ БОЛЬШИХ СИСТЕМ'!I91="","",'РАСЧЁТ ДЛЯ БОЛЬШИХ СИСТЕМ'!I91)</f>
        <v>0</v>
      </c>
      <c r="W52" s="112">
        <f ca="1">IF('РАСЧЁТ ДЛЯ БОЛЬШИХ СИСТЕМ'!J91=""," ",'РАСЧЁТ ДЛЯ БОЛЬШИХ СИСТЕМ'!J91)</f>
        <v>0</v>
      </c>
      <c r="X52" s="113">
        <f ca="1">IF('РАСЧЁТ ДЛЯ БОЛЬШИХ СИСТЕМ'!K91=""," ",'РАСЧЁТ ДЛЯ БОЛЬШИХ СИСТЕМ'!K91)</f>
        <v>4.7686212202988632</v>
      </c>
      <c r="Y52" s="113">
        <f ca="1">IF('РАСЧЁТ ДЛЯ БОЛЬШИХ СИСТЕМ'!L91="-","-",'РАСЧЁТ ДЛЯ БОЛЬШИХ СИСТЕМ'!L91/100)</f>
        <v>11.269061989252904</v>
      </c>
    </row>
    <row r="53" spans="19:25" x14ac:dyDescent="0.2">
      <c r="S53" s="128">
        <f ca="1">IF('РАСЧЁТ ДЛЯ БОЛЬШИХ СИСТЕМ'!B92="","",'РАСЧЁТ ДЛЯ БОЛЬШИХ СИСТЕМ'!B92)</f>
        <v>19</v>
      </c>
      <c r="T53" s="129">
        <f ca="1">IF('РАСЧЁТ ДЛЯ БОЛЬШИХ СИСТЕМ'!D92="-","-",'РАСЧЁТ ДЛЯ БОЛЬШИХ СИСТЕМ'!D92/10)</f>
        <v>21.601268232000002</v>
      </c>
      <c r="U53" s="130">
        <f ca="1">IF('РАСЧЁТ ДЛЯ БОЛЬШИХ СИСТЕМ'!H92="","",'РАСЧЁТ ДЛЯ БОЛЬШИХ СИСТЕМ'!H92)</f>
        <v>34.99</v>
      </c>
      <c r="V53" s="112">
        <f ca="1">IF('РАСЧЁТ ДЛЯ БОЛЬШИХ СИСТЕМ'!I92="","",'РАСЧЁТ ДЛЯ БОЛЬШИХ СИСТЕМ'!I92)</f>
        <v>0</v>
      </c>
      <c r="W53" s="112">
        <f ca="1">IF('РАСЧЁТ ДЛЯ БОЛЬШИХ СИСТЕМ'!J92=""," ",'РАСЧЁТ ДЛЯ БОЛЬШИХ СИСТЕМ'!J92)</f>
        <v>0</v>
      </c>
      <c r="X53" s="113">
        <f ca="1">IF('РАСЧЁТ ДЛЯ БОЛЬШИХ СИСТЕМ'!K92=""," ",'РАСЧЁТ ДЛЯ БОЛЬШИХ СИСТЕМ'!K92)</f>
        <v>5.5956714240047312</v>
      </c>
      <c r="Y53" s="113">
        <f ca="1">IF('РАСЧЁТ ДЛЯ БОЛЬШИХ СИСТЕМ'!L92="-","-",'РАСЧЁТ ДЛЯ БОЛЬШИХ СИСТЕМ'!L92/100)</f>
        <v>12.087359936806358</v>
      </c>
    </row>
    <row r="54" spans="19:25" x14ac:dyDescent="0.2">
      <c r="S54" s="128">
        <f ca="1">IF('РАСЧЁТ ДЛЯ БОЛЬШИХ СИСТЕМ'!B93="","",'РАСЧЁТ ДЛЯ БОЛЬШИХ СИСТЕМ'!B93)</f>
        <v>20</v>
      </c>
      <c r="T54" s="129">
        <f ca="1">IF('РАСЧЁТ ДЛЯ БОЛЬШИХ СИСТЕМ'!D93="-","-",'РАСЧЁТ ДЛЯ БОЛЬШИХ СИСТЕМ'!D93/10)</f>
        <v>18.55555464</v>
      </c>
      <c r="U54" s="130">
        <f ca="1">IF('РАСЧЁТ ДЛЯ БОЛЬШИХ СИСТЕМ'!H93="","",'РАСЧЁТ ДЛЯ БОЛЬШИХ СИСТЕМ'!H93)</f>
        <v>34.99</v>
      </c>
      <c r="V54" s="112">
        <f ca="1">IF('РАСЧЁТ ДЛЯ БОЛЬШИХ СИСТЕМ'!I93="","",'РАСЧЁТ ДЛЯ БОЛЬШИХ СИСТЕМ'!I93)</f>
        <v>0</v>
      </c>
      <c r="W54" s="112">
        <f ca="1">IF('РАСЧЁТ ДЛЯ БОЛЬШИХ СИСТЕМ'!J93=""," ",'РАСЧЁТ ДЛЯ БОЛЬШИХ СИСТЕМ'!J93)</f>
        <v>0</v>
      </c>
      <c r="X54" s="113">
        <f ca="1">IF('РАСЧЁТ ДЛЯ БОЛЬШИХ СИСТЕМ'!K93=""," ",'РАСЧЁТ ДЛЯ БОЛЬШИХ СИСТЕМ'!K93)</f>
        <v>6.6784918468388446</v>
      </c>
      <c r="Y54" s="113">
        <f ca="1">IF('РАСЧЁТ ДЛЯ БОЛЬШИХ СИСТЕМ'!L93="-","-",'РАСЧЁТ ДЛЯ БОЛЬШИХ СИСТЕМ'!L93/100)</f>
        <v>12.392312037681268</v>
      </c>
    </row>
    <row r="55" spans="19:25" x14ac:dyDescent="0.2">
      <c r="S55" s="128">
        <f ca="1">IF('РАСЧЁТ ДЛЯ БОЛЬШИХ СИСТЕМ'!B94="","",'РАСЧЁТ ДЛЯ БОЛЬШИХ СИСТЕМ'!B94)</f>
        <v>21</v>
      </c>
      <c r="T55" s="129">
        <f ca="1">IF('РАСЧЁТ ДЛЯ БОЛЬШИХ СИСТЕМ'!D94="-","-",'РАСЧЁТ ДЛЯ БОЛЬШИХ СИСТЕМ'!D94/10)</f>
        <v>16.070992631999999</v>
      </c>
      <c r="U55" s="130">
        <f ca="1">IF('РАСЧЁТ ДЛЯ БОЛЬШИХ СИСТЕМ'!H94="","",'РАСЧЁТ ДЛЯ БОЛЬШИХ СИСТЕМ'!H94)</f>
        <v>34.99</v>
      </c>
      <c r="V55" s="112">
        <f ca="1">IF('РАСЧЁТ ДЛЯ БОЛЬШИХ СИСТЕМ'!I94="","",'РАСЧЁТ ДЛЯ БОЛЬШИХ СИСТЕМ'!I94)</f>
        <v>0</v>
      </c>
      <c r="W55" s="112">
        <f ca="1">IF('РАСЧЁТ ДЛЯ БОЛЬШИХ СИСТЕМ'!J94=""," ",'РАСЧЁТ ДЛЯ БОЛЬШИХ СИСТЕМ'!J94)</f>
        <v>0</v>
      </c>
      <c r="X55" s="113">
        <f ca="1">IF('РАСЧЁТ ДЛЯ БОЛЬШИХ СИСТЕМ'!K94=""," ",'РАСЧЁТ ДЛЯ БОЛЬШИХ СИСТЕМ'!K94)</f>
        <v>8.1237966897843705</v>
      </c>
      <c r="Y55" s="113">
        <f ca="1">IF('РАСЧЁТ ДЛЯ БОЛЬШИХ СИСТЕМ'!L94="-","-",'РАСЧЁТ ДЛЯ БОЛЬШИХ СИСТЕМ'!L94/100)</f>
        <v>13.055747674539059</v>
      </c>
    </row>
    <row r="56" spans="19:25" x14ac:dyDescent="0.2">
      <c r="S56" s="128">
        <f ca="1">IF('РАСЧЁТ ДЛЯ БОЛЬШИХ СИСТЕМ'!B95="","",'РАСЧЁТ ДЛЯ БОЛЬШИХ СИСТЕМ'!B95)</f>
        <v>22</v>
      </c>
      <c r="T56" s="129">
        <f ca="1">IF('РАСЧЁТ ДЛЯ БОЛЬШИХ СИСТЕМ'!D95="-","-",'РАСЧЁТ ДЛЯ БОЛЬШИХ СИСТЕМ'!D95/10)</f>
        <v>13.616537868</v>
      </c>
      <c r="U56" s="130">
        <f ca="1">IF('РАСЧЁТ ДЛЯ БОЛЬШИХ СИСТЕМ'!H95="","",'РАСЧЁТ ДЛЯ БОЛЬШИХ СИСТЕМ'!H95)</f>
        <v>34.99</v>
      </c>
      <c r="V56" s="112">
        <f ca="1">IF('РАСЧЁТ ДЛЯ БОЛЬШИХ СИСТЕМ'!I95="","",'РАСЧЁТ ДЛЯ БОЛЬШИХ СИСТЕМ'!I95)</f>
        <v>0</v>
      </c>
      <c r="W56" s="112">
        <f ca="1">IF('РАСЧЁТ ДЛЯ БОЛЬШИХ СИСТЕМ'!J95=""," ",'РАСЧЁТ ДЛЯ БОЛЬШИХ СИСТЕМ'!J95)</f>
        <v>0</v>
      </c>
      <c r="X56" s="113">
        <f ca="1">IF('РАСЧЁТ ДЛЯ БОЛЬШИХ СИСТЕМ'!K95=""," ",'РАСЧЁТ ДЛЯ БОЛЬШИХ СИСТЕМ'!K95)</f>
        <v>10.094952472391562</v>
      </c>
      <c r="Y56" s="113">
        <f ca="1">IF('РАСЧЁТ ДЛЯ БОЛЬШИХ СИСТЕМ'!L95="-","-",'РАСЧЁТ ДЛЯ БОЛЬШИХ СИСТЕМ'!L95/100)</f>
        <v>13.745830261597991</v>
      </c>
    </row>
    <row r="57" spans="19:25" x14ac:dyDescent="0.2">
      <c r="S57" s="128">
        <f ca="1">IF('РАСЧЁТ ДЛЯ БОЛЬШИХ СИСТЕМ'!B96="","",'РАСЧЁТ ДЛЯ БОЛЬШИХ СИСТЕМ'!B96)</f>
        <v>23</v>
      </c>
      <c r="T57" s="129">
        <f ca="1">IF('РАСЧЁТ ДЛЯ БОЛЬШИХ СИСТЕМ'!D96="-","-",'РАСЧЁТ ДЛЯ БОЛЬШИХ СИСТЕМ'!D96/10)</f>
        <v>11.701655304000001</v>
      </c>
      <c r="U57" s="130">
        <f ca="1">IF('РАСЧЁТ ДЛЯ БОЛЬШИХ СИСТЕМ'!H96="","",'РАСЧЁТ ДЛЯ БОЛЬШИХ СИСТЕМ'!H96)</f>
        <v>34.99</v>
      </c>
      <c r="V57" s="112">
        <f ca="1">IF('РАСЧЁТ ДЛЯ БОЛЬШИХ СИСТЕМ'!I96="","",'РАСЧЁТ ДЛЯ БОЛЬШИХ СИСТЕМ'!I96)</f>
        <v>0</v>
      </c>
      <c r="W57" s="112">
        <f ca="1">IF('РАСЧЁТ ДЛЯ БОЛЬШИХ СИСТЕМ'!J96=""," ",'РАСЧЁТ ДЛЯ БОЛЬШИХ СИСТЕМ'!J96)</f>
        <v>0</v>
      </c>
      <c r="X57" s="113">
        <f ca="1">IF('РАСЧЁТ ДЛЯ БОЛЬШИХ СИСТЕМ'!K96=""," ",'РАСЧЁТ ДЛЯ БОЛЬШИХ СИСТЕМ'!K96)</f>
        <v>12.849578025469444</v>
      </c>
      <c r="Y57" s="113">
        <f ca="1">IF('РАСЧЁТ ДЛЯ БОЛЬШИХ СИСТЕМ'!L96="-","-",'РАСЧЁТ ДЛЯ БОЛЬШИХ СИСТЕМ'!L96/100)</f>
        <v>15.036133285589637</v>
      </c>
    </row>
    <row r="58" spans="19:25" x14ac:dyDescent="0.2">
      <c r="S58" s="128">
        <f ca="1">IF('РАСЧЁТ ДЛЯ БОЛЬШИХ СИСТЕМ'!B97="","",'РАСЧЁТ ДЛЯ БОЛЬШИХ СИСТЕМ'!B97)</f>
        <v>24</v>
      </c>
      <c r="T58" s="129">
        <f ca="1">IF('РАСЧЁТ ДЛЯ БОЛЬШИХ СИСТЕМ'!D97="-","-",'РАСЧЁТ ДЛЯ БОЛЬШИХ СИСТЕМ'!D97/10)</f>
        <v>9.1154378759999997</v>
      </c>
      <c r="U58" s="130">
        <f ca="1">IF('РАСЧЁТ ДЛЯ БОЛЬШИХ СИСТЕМ'!H97="","",'РАСЧЁТ ДЛЯ БОЛЬШИХ СИСТЕМ'!H97)</f>
        <v>34.99</v>
      </c>
      <c r="V58" s="112">
        <f ca="1">IF('РАСЧЁТ ДЛЯ БОЛЬШИХ СИСТЕМ'!I97="","",'РАСЧЁТ ДЛЯ БОЛЬШИХ СИСТЕМ'!I97)</f>
        <v>0</v>
      </c>
      <c r="W58" s="112">
        <f ca="1">IF('РАСЧЁТ ДЛЯ БОЛЬШИХ СИСТЕМ'!J97=""," ",'РАСЧЁТ ДЛЯ БОЛЬШИХ СИСТЕМ'!J97)</f>
        <v>0</v>
      </c>
      <c r="X58" s="113">
        <f ca="1">IF('РАСЧЁТ ДЛЯ БОЛЬШИХ СИСТЕМ'!K97=""," ",'РАСЧЁТ ДЛЯ БОЛЬШИХ СИСТЕМ'!K97)</f>
        <v>16.808092652981259</v>
      </c>
      <c r="Y58" s="113">
        <f ca="1">IF('РАСЧЁТ ДЛЯ БОЛЬШИХ СИСТЕМ'!L97="-","-",'РАСЧЁТ ДЛЯ БОЛЬШИХ СИСТЕМ'!L97/100)</f>
        <v>15.321312439230269</v>
      </c>
    </row>
    <row r="59" spans="19:25" x14ac:dyDescent="0.2">
      <c r="S59" s="128">
        <f ca="1">IF('РАСЧЁТ ДЛЯ БОЛЬШИХ СИСТЕМ'!B98="","",'РАСЧЁТ ДЛЯ БОЛЬШИХ СИСТЕМ'!B98)</f>
        <v>25</v>
      </c>
      <c r="T59" s="129">
        <f ca="1">IF('РАСЧЁТ ДЛЯ БОЛЬШИХ СИСТЕМ'!D98="-","-",'РАСЧЁТ ДЛЯ БОЛЬШИХ СИСТЕМ'!D98/10)</f>
        <v>7.5086217360000003</v>
      </c>
      <c r="U59" s="130">
        <f ca="1">IF('РАСЧЁТ ДЛЯ БОЛЬШИХ СИСТЕМ'!H98="","",'РАСЧЁТ ДЛЯ БОЛЬШИХ СИСТЕМ'!H98)</f>
        <v>34.99</v>
      </c>
      <c r="V59" s="112">
        <f ca="1">IF('РАСЧЁТ ДЛЯ БОЛЬШИХ СИСТЕМ'!I98="","",'РАСЧЁТ ДЛЯ БОЛЬШИХ СИСТЕМ'!I98)</f>
        <v>0</v>
      </c>
      <c r="W59" s="112">
        <f ca="1">IF('РАСЧЁТ ДЛЯ БОЛЬШИХ СИСТЕМ'!J98=""," ",'РАСЧЁТ ДЛЯ БОЛЬШИХ СИСТЕМ'!J98)</f>
        <v>0</v>
      </c>
      <c r="X59" s="113">
        <f ca="1">IF('РАСЧЁТ ДЛЯ БОЛЬШИХ СИСТЕМ'!K98=""," ",'РАСЧЁТ ДЛЯ БОЛЬШИХ СИСТЕМ'!K98)</f>
        <v>17.575075000000005</v>
      </c>
      <c r="Y59" s="113">
        <f ca="1">IF('РАСЧЁТ ДЛЯ БОЛЬШИХ СИСТЕМ'!L98="-","-",'РАСЧЁТ ДЛЯ БОЛЬШИХ СИСТЕМ'!L98/100)</f>
        <v>13.196459015683024</v>
      </c>
    </row>
    <row r="60" spans="19:25" x14ac:dyDescent="0.2">
      <c r="S60" s="128">
        <f ca="1">IF('РАСЧЁТ ДЛЯ БОЛЬШИХ СИСТЕМ'!B99="","",'РАСЧЁТ ДЛЯ БОЛЬШИХ СИСТЕМ'!B99)</f>
        <v>26</v>
      </c>
      <c r="T60" s="129">
        <f ca="1">IF('РАСЧЁТ ДЛЯ БОЛЬШИХ СИСТЕМ'!D99="-","-",'РАСЧЁТ ДЛЯ БОЛЬШИХ СИСТЕМ'!D99/10)</f>
        <v>5.5126776360000003</v>
      </c>
      <c r="U60" s="130">
        <f ca="1">IF('РАСЧЁТ ДЛЯ БОЛЬШИХ СИСТЕМ'!H99="","",'РАСЧЁТ ДЛЯ БОЛЬШИХ СИСТЕМ'!H99)</f>
        <v>35</v>
      </c>
      <c r="V60" s="112">
        <f ca="1">IF('РАСЧЁТ ДЛЯ БОЛЬШИХ СИСТЕМ'!I99="","",'РАСЧЁТ ДЛЯ БОЛЬШИХ СИСТЕМ'!I99)</f>
        <v>1.7372190224632564</v>
      </c>
      <c r="W60" s="112">
        <f ca="1">IF('РАСЧЁТ ДЛЯ БОЛЬШИХ СИСТЕМ'!J99=""," ",'РАСЧЁТ ДЛЯ БОЛЬШИХ СИСТЕМ'!J99)</f>
        <v>5.7460370723801848</v>
      </c>
      <c r="X60" s="113">
        <f ca="1">IF('РАСЧЁТ ДЛЯ БОЛЬШИХ СИСТЕМ'!K99=""," ",'РАСЧЁТ ДЛЯ БОЛЬШИХ СИСТЕМ'!K99)</f>
        <v>24.5</v>
      </c>
      <c r="Y60" s="113">
        <f ca="1">IF('РАСЧЁТ ДЛЯ БОЛЬШИХ СИСТЕМ'!L99="-","-",'РАСЧЁТ ДЛЯ БОЛЬШИХ СИСТЕМ'!L99/100)</f>
        <v>13.506060208200001</v>
      </c>
    </row>
    <row r="61" spans="19:25" x14ac:dyDescent="0.2">
      <c r="S61" s="128">
        <f ca="1">IF('РАСЧЁТ ДЛЯ БОЛЬШИХ СИСТЕМ'!B100="","",'РАСЧЁТ ДЛЯ БОЛЬШИХ СИСТЕМ'!B100)</f>
        <v>27</v>
      </c>
      <c r="T61" s="129">
        <f ca="1">IF('РАСЧЁТ ДЛЯ БОЛЬШИХ СИСТЕМ'!D100="-","-",'РАСЧЁТ ДЛЯ БОЛЬШИХ СИСТЕМ'!D100/10)</f>
        <v>4.0966236360000003</v>
      </c>
      <c r="U61" s="130">
        <f ca="1">IF('РАСЧЁТ ДЛЯ БОЛЬШИХ СИСТЕМ'!H100="","",'РАСЧЁТ ДЛЯ БОЛЬШИХ СИСТЕМ'!H100)</f>
        <v>35</v>
      </c>
      <c r="V61" s="112">
        <f ca="1">IF('РАСЧЁТ ДЛЯ БОЛЬШИХ СИСТЕМ'!I100="","",'РАСЧЁТ ДЛЯ БОЛЬШИХ СИСТЕМ'!I100)</f>
        <v>4.0518703654080399</v>
      </c>
      <c r="W61" s="112">
        <f ca="1">IF('РАСЧЁТ ДЛЯ БОЛЬШИХ СИСТЕМ'!J100=""," ",'РАСЧЁТ ДЛЯ БОЛЬШИХ СИСТЕМ'!J100)</f>
        <v>9.9593927453631199</v>
      </c>
      <c r="X61" s="113">
        <f ca="1">IF('РАСЧЁТ ДЛЯ БОЛЬШИХ СИСТЕМ'!K100=""," ",'РАСЧЁТ ДЛЯ БОЛЬШИХ СИСТЕМ'!K100)</f>
        <v>24.5</v>
      </c>
      <c r="Y61" s="113">
        <f ca="1">IF('РАСЧЁТ ДЛЯ БОЛЬШИХ СИСТЕМ'!L100="-","-",'РАСЧЁТ ДЛЯ БОЛЬШИХ СИСТЕМ'!L100/100)</f>
        <v>10.0367279082</v>
      </c>
    </row>
    <row r="62" spans="19:25" x14ac:dyDescent="0.2">
      <c r="S62" s="128">
        <f ca="1">IF('РАСЧЁТ ДЛЯ БОЛЬШИХ СИСТЕМ'!B101="","",'РАСЧЁТ ДЛЯ БОЛЬШИХ СИСТЕМ'!B101)</f>
        <v>28</v>
      </c>
      <c r="T62" s="129">
        <f ca="1">IF('РАСЧЁТ ДЛЯ БОЛЬШИХ СИСТЕМ'!D101="-","-",'РАСЧЁТ ДЛЯ БОЛЬШИХ СИСТЕМ'!D101/10)</f>
        <v>3.0909905279999998</v>
      </c>
      <c r="U62" s="130">
        <f ca="1">IF('РАСЧЁТ ДЛЯ БОЛЬШИХ СИСТЕМ'!H101="","",'РАСЧЁТ ДЛЯ БОЛЬШИХ СИСТЕМ'!H101)</f>
        <v>35</v>
      </c>
      <c r="V62" s="112">
        <f ca="1">IF('РАСЧЁТ ДЛЯ БОЛЬШИХ СИСТЕМ'!I101="","",'РАСЧЁТ ДЛЯ БОЛЬШИХ СИСТЕМ'!I101)</f>
        <v>6.3665217083528223</v>
      </c>
      <c r="W62" s="112">
        <f ca="1">IF('РАСЧЁТ ДЛЯ БОЛЬШИХ СИСТЕМ'!J101=""," ",'РАСЧЁТ ДЛЯ БОЛЬШИХ СИСТЕМ'!J101)</f>
        <v>11.807314978094972</v>
      </c>
      <c r="X62" s="113">
        <f ca="1">IF('РАСЧЁТ ДЛЯ БОЛЬШИХ СИСТЕМ'!K101=""," ",'РАСЧЁТ ДЛЯ БОЛЬШИХ СИСТЕМ'!K101)</f>
        <v>24.5</v>
      </c>
      <c r="Y62" s="113">
        <f ca="1">IF('РАСЧЁТ ДЛЯ БОЛЬШИХ СИСТЕМ'!L101="-","-",'РАСЧЁТ ДЛЯ БОЛЬШИХ СИСТЕМ'!L101/100)</f>
        <v>7.5729267936000007</v>
      </c>
    </row>
    <row r="63" spans="19:25" x14ac:dyDescent="0.2">
      <c r="S63" s="128">
        <f ca="1">IF('РАСЧЁТ ДЛЯ БОЛЬШИХ СИСТЕМ'!B102="","",'РАСЧЁТ ДЛЯ БОЛЬШИХ СИСТЕМ'!B102)</f>
        <v>29</v>
      </c>
      <c r="T63" s="129">
        <f ca="1">IF('РАСЧЁТ ДЛЯ БОЛЬШИХ СИСТЕМ'!D102="-","-",'РАСЧЁТ ДЛЯ БОЛЬШИХ СИСТЕМ'!D102/10)</f>
        <v>2.1577088880000002</v>
      </c>
      <c r="U63" s="130">
        <f ca="1">IF('РАСЧЁТ ДЛЯ БОЛЬШИХ СИСТЕМ'!H102="","",'РАСЧЁТ ДЛЯ БОЛЬШИХ СИСТЕМ'!H102)</f>
        <v>35</v>
      </c>
      <c r="V63" s="112">
        <f ca="1">IF('РАСЧЁТ ДЛЯ БОЛЬШИХ СИСТЕМ'!I102="","",'РАСЧЁТ ДЛЯ БОЛЬШИХ СИСТЕМ'!I102)</f>
        <v>8.6811730512976162</v>
      </c>
      <c r="W63" s="112">
        <f ca="1">IF('РАСЧЁТ ДЛЯ БОЛЬШИХ СИСТЕМ'!J102=""," ",'РАСЧЁТ ДЛЯ БОЛЬШИХ СИСТЕМ'!J102)</f>
        <v>11.23886655063057</v>
      </c>
      <c r="X63" s="113">
        <f ca="1">IF('РАСЧЁТ ДЛЯ БОЛЬШИХ СИСТЕМ'!K102=""," ",'РАСЧЁТ ДЛЯ БОЛЬШИХ СИСТЕМ'!K102)</f>
        <v>24.5</v>
      </c>
      <c r="Y63" s="113">
        <f ca="1">IF('РАСЧЁТ ДЛЯ БОЛЬШИХ СИСТЕМ'!L102="-","-",'РАСЧЁТ ДЛЯ БОЛЬШИХ СИСТЕМ'!L102/100)</f>
        <v>5.2863867756000005</v>
      </c>
    </row>
    <row r="64" spans="19:25" x14ac:dyDescent="0.2">
      <c r="S64" s="128">
        <f ca="1">IF('РАСЧЁТ ДЛЯ БОЛЬШИХ СИСТЕМ'!B103="","",'РАСЧЁТ ДЛЯ БОЛЬШИХ СИСТЕМ'!B103)</f>
        <v>30</v>
      </c>
      <c r="T64" s="129">
        <f ca="1">IF('РАСЧЁТ ДЛЯ БОЛЬШИХ СИСТЕМ'!D103="-","-",'РАСЧЁТ ДЛЯ БОЛЬШИХ СИСТЕМ'!D103/10)</f>
        <v>1.4702529959999999</v>
      </c>
      <c r="U64" s="130">
        <f ca="1">IF('РАСЧЁТ ДЛЯ БОЛЬШИХ СИСТЕМ'!H103="","",'РАСЧЁТ ДЛЯ БОЛЬШИХ СИСТЕМ'!H103)</f>
        <v>35</v>
      </c>
      <c r="V64" s="112">
        <f ca="1">IF('РАСЧЁТ ДЛЯ БОЛЬШИХ СИСТЕМ'!I103="","",'РАСЧЁТ ДЛЯ БОЛЬШИХ СИСТЕМ'!I103)</f>
        <v>10.995824394242391</v>
      </c>
      <c r="W64" s="112">
        <f ca="1">IF('РАСЧЁТ ДЛЯ БОЛЬШИХ СИСТЕМ'!J103=""," ",'РАСЧЁТ ДЛЯ БОЛЬШИХ СИСТЕМ'!J103)</f>
        <v>9.6999862554748564</v>
      </c>
      <c r="X64" s="113">
        <f ca="1">IF('РАСЧЁТ ДЛЯ БОЛЬШИХ СИСТЕМ'!K103=""," ",'РАСЧЁТ ДЛЯ БОЛЬШИХ СИСТЕМ'!K103)</f>
        <v>24.5</v>
      </c>
      <c r="Y64" s="113">
        <f ca="1">IF('РАСЧЁТ ДЛЯ БОЛЬШИХ СИСТЕМ'!L103="-","-",'РАСЧЁТ ДЛЯ БОЛЬШИХ СИСТЕМ'!L103/100)</f>
        <v>3.6021198401999999</v>
      </c>
    </row>
    <row r="65" spans="19:25" x14ac:dyDescent="0.2">
      <c r="S65" s="128">
        <f ca="1">IF('РАСЧЁТ ДЛЯ БОЛЬШИХ СИСТЕМ'!B104="","",'РАСЧЁТ ДЛЯ БОЛЬШИХ СИСТЕМ'!B104)</f>
        <v>31</v>
      </c>
      <c r="T65" s="129">
        <f ca="1">IF('РАСЧЁТ ДЛЯ БОЛЬШИХ СИСТЕМ'!D104="-","-",'РАСЧЁТ ДЛЯ БОЛЬШИХ СИСТЕМ'!D104/10)</f>
        <v>0.77133989999999997</v>
      </c>
      <c r="U65" s="130">
        <f ca="1">IF('РАСЧЁТ ДЛЯ БОЛЬШИХ СИСТЕМ'!H104="","",'РАСЧЁТ ДЛЯ БОЛЬШИХ СИСТЕМ'!H104)</f>
        <v>35</v>
      </c>
      <c r="V65" s="112">
        <f ca="1">IF('РАСЧЁТ ДЛЯ БОЛЬШИХ СИСТЕМ'!I104="","",'РАСЧЁТ ДЛЯ БОЛЬШИХ СИСТЕМ'!I104)</f>
        <v>13.310475737187183</v>
      </c>
      <c r="W65" s="112">
        <f ca="1">IF('РАСЧЁТ ДЛЯ БОЛЬШИХ СИСТЕМ'!J104=""," ",'РАСЧЁТ ДЛЯ БОЛЬШИХ СИСТЕМ'!J104)</f>
        <v>6.1601406144446331</v>
      </c>
      <c r="X65" s="113">
        <f ca="1">IF('РАСЧЁТ ДЛЯ БОЛЬШИХ СИСТЕМ'!K104=""," ",'РАСЧЁТ ДЛЯ БОЛЬШИХ СИСТЕМ'!K104)</f>
        <v>24.5</v>
      </c>
      <c r="Y65" s="113">
        <f ca="1">IF('РАСЧЁТ ДЛЯ БОЛЬШИХ СИСТЕМ'!L104="-","-",'РАСЧЁТ ДЛЯ БОЛЬШИХ СИСТЕМ'!L104/100)</f>
        <v>1.8897827550000001</v>
      </c>
    </row>
    <row r="66" spans="19:25" x14ac:dyDescent="0.2">
      <c r="S66" s="128">
        <f ca="1">IF('РАСЧЁТ ДЛЯ БОЛЬШИХ СИСТЕМ'!B105="","",'РАСЧЁТ ДЛЯ БОЛЬШИХ СИСТЕМ'!B105)</f>
        <v>32</v>
      </c>
      <c r="T66" s="129">
        <f ca="1">IF('РАСЧЁТ ДЛЯ БОЛЬШИХ СИСТЕМ'!D105="-","-",'РАСЧЁТ ДЛЯ БОЛЬШИХ СИСТЕМ'!D105/10)</f>
        <v>0.47007473999999999</v>
      </c>
      <c r="U66" s="130">
        <f ca="1">IF('РАСЧЁТ ДЛЯ БОЛЬШИХ СИСТЕМ'!H105="","",'РАСЧЁТ ДЛЯ БОЛЬШИХ СИСТЕМ'!H105)</f>
        <v>35</v>
      </c>
      <c r="V66" s="112">
        <f ca="1">IF('РАСЧЁТ ДЛЯ БОЛЬШИХ СИСТЕМ'!I105="","",'РАСЧЁТ ДЛЯ БОЛЬШИХ СИСТЕМ'!I105)</f>
        <v>15.625127080131968</v>
      </c>
      <c r="W66" s="112">
        <f ca="1">IF('РАСЧЁТ ДЛЯ БОЛЬШИХ СИСТЕМ'!J105=""," ",'РАСЧЁТ ДЛЯ БОЛЬШИХ СИСТЕМ'!J105)</f>
        <v>4.4069865297959971</v>
      </c>
      <c r="X66" s="113">
        <f ca="1">IF('РАСЧЁТ ДЛЯ БОЛЬШИХ СИСТЕМ'!K105=""," ",'РАСЧЁТ ДЛЯ БОЛЬШИХ СИСТЕМ'!K105)</f>
        <v>24.5</v>
      </c>
      <c r="Y66" s="113">
        <f ca="1">IF('РАСЧЁТ ДЛЯ БОЛЬШИХ СИСТЕМ'!L105="-","-",'РАСЧЁТ ДЛЯ БОЛЬШИХ СИСТЕМ'!L105/100)</f>
        <v>1.151683113</v>
      </c>
    </row>
    <row r="67" spans="19:25" x14ac:dyDescent="0.2">
      <c r="S67" s="128">
        <f ca="1">IF('РАСЧЁТ ДЛЯ БОЛЬШИХ СИСТЕМ'!B106="","",'РАСЧЁТ ДЛЯ БОЛЬШИХ СИСТЕМ'!B106)</f>
        <v>33</v>
      </c>
      <c r="T67" s="129">
        <f ca="1">IF('РАСЧЁТ ДЛЯ БОЛЬШИХ СИСТЕМ'!D106="-","-",'РАСЧЁТ ДЛЯ БОЛЬШИХ СИСТЕМ'!D106/10)</f>
        <v>0.28929374399999996</v>
      </c>
      <c r="U67" s="130">
        <f ca="1">IF('РАСЧЁТ ДЛЯ БОЛЬШИХ СИСТЕМ'!H106="","",'РАСЧЁТ ДЛЯ БОЛЬШИХ СИСТЕМ'!H106)</f>
        <v>35</v>
      </c>
      <c r="V67" s="112">
        <f ca="1">IF('РАСЧЁТ ДЛЯ БОЛЬШИХ СИСТЕМ'!I106="","",'РАСЧЁТ ДЛЯ БОЛЬШИХ СИСТЕМ'!I106)</f>
        <v>17.939778423076753</v>
      </c>
      <c r="W67" s="112">
        <f ca="1">IF('РАСЧЁТ ДЛЯ БОЛЬШИХ СИСТЕМ'!J106=""," ",'РАСЧЁТ ДЛЯ БОЛЬШИХ СИСТЕМ'!J106)</f>
        <v>3.1139193999253738</v>
      </c>
      <c r="X67" s="113">
        <f ca="1">IF('РАСЧЁТ ДЛЯ БОЛЬШИХ СИСТЕМ'!K106=""," ",'РАСЧЁТ ДЛЯ БОЛЬШИХ СИСТЕМ'!K106)</f>
        <v>24.5</v>
      </c>
      <c r="Y67" s="113">
        <f ca="1">IF('РАСЧЁТ ДЛЯ БОЛЬШИХ СИСТЕМ'!L106="-","-",'РАСЧЁТ ДЛЯ БОЛЬШИХ СИСТЕМ'!L106/100)</f>
        <v>0.70876967280000003</v>
      </c>
    </row>
    <row r="68" spans="19:25" x14ac:dyDescent="0.2">
      <c r="S68" s="128">
        <f ca="1">IF('РАСЧЁТ ДЛЯ БОЛЬШИХ СИСТЕМ'!B107="","",'РАСЧЁТ ДЛЯ БОЛЬШИХ СИСТЕМ'!B107)</f>
        <v>34</v>
      </c>
      <c r="T68" s="129">
        <f ca="1">IF('РАСЧЁТ ДЛЯ БОЛЬШИХ СИСТЕМ'!D107="-","-",'РАСЧЁТ ДЛЯ БОЛЬШИХ СИСТЕМ'!D107/10)</f>
        <v>0.160698696</v>
      </c>
      <c r="U68" s="130">
        <f ca="1">IF('РАСЧЁТ ДЛЯ БОЛЬШИХ СИСТЕМ'!H107="","",'РАСЧЁТ ДЛЯ БОЛЬШИХ СИСТЕМ'!H107)</f>
        <v>35</v>
      </c>
      <c r="V68" s="112">
        <f ca="1">IF('РАСЧЁТ ДЛЯ БОЛЬШИХ СИСТЕМ'!I107="","",'РАСЧЁТ ДЛЯ БОЛЬШИХ СИСТЕМ'!I107)</f>
        <v>20.254429766021545</v>
      </c>
      <c r="W68" s="112">
        <f ca="1">IF('РАСЧЁТ ДЛЯ БОЛЬШИХ СИСТЕМ'!J107=""," ",'РАСЧЁТ ДЛЯ БОЛЬШИХ СИСТЕМ'!J107)</f>
        <v>1.9529162709739485</v>
      </c>
      <c r="X68" s="113">
        <f ca="1">IF('РАСЧЁТ ДЛЯ БОЛЬШИХ СИСТЕМ'!K107=""," ",'РАСЧЁТ ДЛЯ БОЛЬШИХ СИСТЕМ'!K107)</f>
        <v>24.5</v>
      </c>
      <c r="Y68" s="113">
        <f ca="1">IF('РАСЧЁТ ДЛЯ БОЛЬШИХ СИСТЕМ'!L107="-","-",'РАСЧЁТ ДЛЯ БОЛЬШИХ СИСТЕМ'!L107/100)</f>
        <v>0.39371180519999993</v>
      </c>
    </row>
    <row r="69" spans="19:25" x14ac:dyDescent="0.2">
      <c r="S69" s="128">
        <f ca="1">IF('РАСЧЁТ ДЛЯ БОЛЬШИХ СИСТЕМ'!B108="","",'РАСЧЁТ ДЛЯ БОЛЬШИХ СИСТЕМ'!B108)</f>
        <v>35</v>
      </c>
      <c r="T69" s="129">
        <f ca="1">IF('РАСЧЁТ ДЛЯ БОЛЬШИХ СИСТЕМ'!D108="-","-",'РАСЧЁТ ДЛЯ БОЛЬШИХ СИСТЕМ'!D108/10)</f>
        <v>0.16877541599999998</v>
      </c>
      <c r="U69" s="130">
        <f ca="1">IF('РАСЧЁТ ДЛЯ БОЛЬШИХ СИСТЕМ'!H108="","",'РАСЧЁТ ДЛЯ БОЛЬШИХ СИСТЕМ'!H108)</f>
        <v>35</v>
      </c>
      <c r="V69" s="112">
        <f ca="1">IF('РАСЧЁТ ДЛЯ БОЛЬШИХ СИСТЕМ'!I108="","",'РАСЧЁТ ДЛЯ БОЛЬШИХ СИСТЕМ'!I108)</f>
        <v>22.569081108966326</v>
      </c>
      <c r="W69" s="112">
        <f ca="1">IF('РАСЧЁТ ДЛЯ БОЛЬШИХ СИСТЕМ'!J108=""," ",'РАСЧЁТ ДЛЯ БОЛЬШИХ СИСТЕМ'!J108)</f>
        <v>2.28546363174212</v>
      </c>
      <c r="X69" s="113">
        <f ca="1">IF('РАСЧЁТ ДЛЯ БОЛЬШИХ СИСТЕМ'!K108=""," ",'РАСЧЁТ ДЛЯ БОЛЬШИХ СИСТЕМ'!K108)</f>
        <v>24.5</v>
      </c>
      <c r="Y69" s="113">
        <f ca="1">IF('РАСЧЁТ ДЛЯ БОЛЬШИХ СИСТЕМ'!L108="-","-",'РАСЧЁТ ДЛЯ БОЛЬШИХ СИСТЕМ'!L108/100)</f>
        <v>0.41349976919999998</v>
      </c>
    </row>
    <row r="70" spans="19:25" x14ac:dyDescent="0.2">
      <c r="S70" s="128">
        <f ca="1">IF('РАСЧЁТ ДЛЯ БОЛЬШИХ СИСТЕМ'!B109="","",'РАСЧЁТ ДЛЯ БОЛЬШИХ СИСТЕМ'!B109)</f>
        <v>36</v>
      </c>
      <c r="T70" s="129">
        <f ca="1">IF('РАСЧЁТ ДЛЯ БОЛЬШИХ СИСТЕМ'!D109="-","-",'РАСЧЁТ ДЛЯ БОЛЬШИХ СИСТЕМ'!D109/10)</f>
        <v>9.6452856000000003E-2</v>
      </c>
      <c r="U70" s="130">
        <f ca="1">IF('РАСЧЁТ ДЛЯ БОЛЬШИХ СИСТЕМ'!H109="","",'РАСЧЁТ ДЛЯ БОЛЬШИХ СИСТЕМ'!H109)</f>
        <v>35</v>
      </c>
      <c r="V70" s="112">
        <f ca="1">IF('РАСЧЁТ ДЛЯ БОЛЬШИХ СИСТЕМ'!I109="","",'РАСЧЁТ ДЛЯ БОЛЬШИХ СИСТЕМ'!I109)</f>
        <v>24.883732451911111</v>
      </c>
      <c r="W70" s="112">
        <f ca="1">IF('РАСЧЁТ ДЛЯ БОЛЬШИХ СИСТЕМ'!J109=""," ",'РАСЧЁТ ДЛЯ БОЛЬШИХ СИСТЕМ'!J109)</f>
        <v>1.4400642377560258</v>
      </c>
      <c r="X70" s="113">
        <f ca="1">IF('РАСЧЁТ ДЛЯ БОЛЬШИХ СИСТЕМ'!K109=""," ",'РАСЧЁТ ДЛЯ БОЛЬШИХ СИСТЕМ'!K109)</f>
        <v>24.5</v>
      </c>
      <c r="Y70" s="113">
        <f ca="1">IF('РАСЧЁТ ДЛЯ БОЛЬШИХ СИСТЕМ'!L109="-","-",'РАСЧЁТ ДЛЯ БОЛЬШИХ СИСТЕМ'!L109/100)</f>
        <v>0.2363094972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OUTPUT</vt:lpstr>
      <vt:lpstr>ГРАФИК</vt:lpstr>
      <vt:lpstr>РАСЧЁТ ДЛЯ БОЛЬШИХ СИСТЕМ</vt:lpstr>
      <vt:lpstr>ГРАФИК (ДЛЯ БОЛЬШИХ СИСТЕМ)</vt:lpstr>
      <vt:lpstr>Multiply</vt:lpstr>
      <vt:lpstr>OUTPUT!Print_Area</vt:lpstr>
      <vt:lpstr>ГРАФИК!Print_Area</vt:lpstr>
      <vt:lpstr>'ГРАФИК (ДЛЯ БОЛЬШИХ СИСТЕМ)'!Print_Area</vt:lpstr>
      <vt:lpstr>'РАСЧЁТ ДЛЯ БОЛЬШИХ СИСТЕМ'!Print_Area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Gulnazaryan</dc:creator>
  <cp:lastModifiedBy>David Gulnazaryan</cp:lastModifiedBy>
  <dcterms:created xsi:type="dcterms:W3CDTF">2017-04-18T18:48:29Z</dcterms:created>
  <dcterms:modified xsi:type="dcterms:W3CDTF">2017-04-20T18:39:00Z</dcterms:modified>
</cp:coreProperties>
</file>